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780" firstSheet="5" activeTab="5"/>
  </bookViews>
  <sheets>
    <sheet name="1. melléklet összevont" sheetId="1" r:id="rId1"/>
    <sheet name="1.2.melléklet működési" sheetId="2" r:id="rId2"/>
    <sheet name="1.3. melléklet felhalmozási " sheetId="3" r:id="rId3"/>
    <sheet name="1.4.m.beruházás,felújítás" sheetId="4" r:id="rId4"/>
    <sheet name="2. melléklet önkormányzat" sheetId="5" r:id="rId5"/>
    <sheet name="3. melléklet Alapszolg.Kp." sheetId="6" r:id="rId6"/>
    <sheet name="4. melléklet Óvoda" sheetId="7" r:id="rId7"/>
    <sheet name="1. tájékoztató tábla " sheetId="8" r:id="rId8"/>
    <sheet name="2. tájékoztató t." sheetId="9" r:id="rId9"/>
    <sheet name="Munka1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<sst xmlns="http://schemas.openxmlformats.org/spreadsheetml/2006/main" count="1062" uniqueCount="382">
  <si>
    <t>Ezer forintban</t>
  </si>
  <si>
    <t>Sor-
szám</t>
  </si>
  <si>
    <t>Bevételi jogcím</t>
  </si>
  <si>
    <t>1.</t>
  </si>
  <si>
    <t>2.</t>
  </si>
  <si>
    <t>3.</t>
  </si>
  <si>
    <t>5.</t>
  </si>
  <si>
    <t>Készletértékesítés ellenértéke</t>
  </si>
  <si>
    <t>Szolgáltatások ellenértéke</t>
  </si>
  <si>
    <t>Tulajdonosi bevételek</t>
  </si>
  <si>
    <t>Kamatbevételek</t>
  </si>
  <si>
    <t>6.</t>
  </si>
  <si>
    <t>8.</t>
  </si>
  <si>
    <t>9.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</si>
  <si>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</si>
  <si>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</si>
  <si>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</si>
  <si>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</si>
  <si>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</si>
  <si>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</si>
  <si>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</si>
  <si>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</si>
  <si>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</si>
  <si>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4.</t>
  </si>
  <si>
    <t>7.</t>
  </si>
  <si>
    <t>Államháztartáson belüli megelőlegezések visszafizetése</t>
  </si>
  <si>
    <t>10.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</si>
  <si>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</si>
  <si>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</si>
  <si>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</si>
  <si>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</si>
  <si>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</si>
  <si>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Személyi juttatások</t>
  </si>
  <si>
    <t xml:space="preserve">Dologi kiadások </t>
  </si>
  <si>
    <t>Közhatalmi bevételek</t>
  </si>
  <si>
    <t>Tartalékok</t>
  </si>
  <si>
    <t>11.</t>
  </si>
  <si>
    <t>12.</t>
  </si>
  <si>
    <t>13.</t>
  </si>
  <si>
    <t>Költségvetési kiadások összesen (1.+...+12.)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</si>
  <si>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</si>
  <si>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</si>
  <si>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</si>
  <si>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</si>
  <si>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</si>
  <si>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</si>
  <si>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</si>
  <si>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</si>
  <si>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</si>
  <si>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</si>
  <si>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</si>
  <si>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</si>
  <si>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</si>
  <si>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</si>
  <si>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</si>
  <si>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</si>
  <si>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</si>
  <si>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bevételek</t>
  </si>
  <si>
    <t>Költségvetési kiadások összesen: (1.+3.+5.+...+11.)</t>
  </si>
  <si>
    <t>Költségvetési maradvány igénybevétele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</si>
  <si>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</si>
  <si>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</si>
  <si>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</si>
  <si>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</si>
  <si>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</si>
  <si>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</si>
  <si>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</si>
  <si>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Beruházás  megnevezése</t>
  </si>
  <si>
    <t>Teljes költség</t>
  </si>
  <si>
    <t>Kivitelezés kezdési és befejezési éve</t>
  </si>
  <si>
    <t>ÖSSZESEN:</t>
  </si>
  <si>
    <t>III.</t>
  </si>
  <si>
    <t>Működési bevételek</t>
  </si>
  <si>
    <t>Finanszírozási bevételek</t>
  </si>
  <si>
    <t>Összesen</t>
  </si>
  <si>
    <t>2015</t>
  </si>
  <si>
    <t>Rendezési terv</t>
  </si>
  <si>
    <t>Paksi u. buszmegálló környéke</t>
  </si>
  <si>
    <t>Beruházási és felújítási kiadások előirányzata célonként</t>
  </si>
  <si>
    <t>Beruházás összesen:</t>
  </si>
  <si>
    <t>Felújítás megnevezése</t>
  </si>
  <si>
    <t>Felújítás összesen:</t>
  </si>
  <si>
    <t>Szennyvíz-tisztító telep és csatornahálózat</t>
  </si>
  <si>
    <t>Vízvezeték hálózat</t>
  </si>
  <si>
    <t>B111</t>
  </si>
  <si>
    <t>Helyi önkorm.működésének ált.támogatása</t>
  </si>
  <si>
    <t>B112</t>
  </si>
  <si>
    <t>Telep.önkorm.köznevelési felad.támogatás</t>
  </si>
  <si>
    <t>B113</t>
  </si>
  <si>
    <t>Telep.önk.szoc.és gyermekjól.étk.fel.tám</t>
  </si>
  <si>
    <t>B114</t>
  </si>
  <si>
    <t>Telep.önkorm.kulturális felad.támogatása</t>
  </si>
  <si>
    <t>B115</t>
  </si>
  <si>
    <t>Működési célú központosított előirányzat</t>
  </si>
  <si>
    <t>B116</t>
  </si>
  <si>
    <t>Helyi önkorm.kiegészítő támogatásai</t>
  </si>
  <si>
    <t>B11</t>
  </si>
  <si>
    <t>B16/5</t>
  </si>
  <si>
    <t>B16</t>
  </si>
  <si>
    <t>Egyéb műk.c.támogatások bev.ÁH belülről</t>
  </si>
  <si>
    <t>B1</t>
  </si>
  <si>
    <t>B2</t>
  </si>
  <si>
    <t>Állandó jell.végz.tevék.ut.iparűzési adó</t>
  </si>
  <si>
    <t>Helyi önkorm.megillető belf.gépjárműadó</t>
  </si>
  <si>
    <t>Talajterhelési díj</t>
  </si>
  <si>
    <t xml:space="preserve">B35 </t>
  </si>
  <si>
    <t>Termékek és szolgáltatások adói</t>
  </si>
  <si>
    <t>B3</t>
  </si>
  <si>
    <t xml:space="preserve">B402 </t>
  </si>
  <si>
    <t xml:space="preserve">B403 </t>
  </si>
  <si>
    <t>Közvetített szolgáltatások ellenértéke</t>
  </si>
  <si>
    <t>B404</t>
  </si>
  <si>
    <t>Intézményi ellátási díjak</t>
  </si>
  <si>
    <t>B406</t>
  </si>
  <si>
    <t>Kiszámlázott ÁFA</t>
  </si>
  <si>
    <t>B407</t>
  </si>
  <si>
    <t>Általános forgalmi adó(ÁFA) visszatérít.</t>
  </si>
  <si>
    <t>Egyéb működési bevétel</t>
  </si>
  <si>
    <t>B4</t>
  </si>
  <si>
    <t>B5</t>
  </si>
  <si>
    <t>B6</t>
  </si>
  <si>
    <t>Működési c.átvett peszk. ÁH kívülről</t>
  </si>
  <si>
    <t>B7</t>
  </si>
  <si>
    <t>Felhalm.c. átvett peszk.ÁH kívülről</t>
  </si>
  <si>
    <t>B1-7</t>
  </si>
  <si>
    <t>Költségvetési bevételek</t>
  </si>
  <si>
    <t>B8131</t>
  </si>
  <si>
    <t>Előző évi kv-i maradvány igénybevétele</t>
  </si>
  <si>
    <t xml:space="preserve">B8 </t>
  </si>
  <si>
    <t>B</t>
  </si>
  <si>
    <t xml:space="preserve">I. </t>
  </si>
  <si>
    <t>1.1</t>
  </si>
  <si>
    <t>Önkormányzat működési támogatásai</t>
  </si>
  <si>
    <t>1.1.1</t>
  </si>
  <si>
    <t>1.1.2</t>
  </si>
  <si>
    <t>1.1.3</t>
  </si>
  <si>
    <t>1.1.4</t>
  </si>
  <si>
    <t>1.1.5</t>
  </si>
  <si>
    <t>1.1.6</t>
  </si>
  <si>
    <t>Működési célú támogatások ÁH-n belülről</t>
  </si>
  <si>
    <t>Madocsa Község Önkormányzatának</t>
  </si>
  <si>
    <t>1.2</t>
  </si>
  <si>
    <t>1.2.1</t>
  </si>
  <si>
    <t>B16/4</t>
  </si>
  <si>
    <t>1.2.2</t>
  </si>
  <si>
    <t>Elkülönített állami pénzalap</t>
  </si>
  <si>
    <t>Társadalombiztosítás pénzügyi alapjai</t>
  </si>
  <si>
    <t>B34</t>
  </si>
  <si>
    <t>B36</t>
  </si>
  <si>
    <t>2.2</t>
  </si>
  <si>
    <t xml:space="preserve">2.1 </t>
  </si>
  <si>
    <t>2.3</t>
  </si>
  <si>
    <t>B401</t>
  </si>
  <si>
    <t>B405</t>
  </si>
  <si>
    <t>B408</t>
  </si>
  <si>
    <t>B411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</si>
  <si>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</si>
  <si>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</si>
  <si>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</si>
  <si>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</si>
  <si>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</si>
  <si>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</si>
  <si>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</si>
  <si>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</si>
  <si>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</si>
  <si>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II.</t>
  </si>
  <si>
    <t>II.1</t>
  </si>
  <si>
    <t>II.2</t>
  </si>
  <si>
    <t>II.3</t>
  </si>
  <si>
    <t>Felhalmozási célú támogatás ÁH belülről</t>
  </si>
  <si>
    <t>B351</t>
  </si>
  <si>
    <t>B354</t>
  </si>
  <si>
    <t>B355</t>
  </si>
  <si>
    <t>Vagyoni típúsú adók (magánszemélyek komm.adója)</t>
  </si>
  <si>
    <t>Egyéb közhatalmi bevételek (helyi adópótlék, adóbírság)</t>
  </si>
  <si>
    <t>2.2.1</t>
  </si>
  <si>
    <t>2.2.2</t>
  </si>
  <si>
    <t>2.2.3</t>
  </si>
  <si>
    <t>III.1</t>
  </si>
  <si>
    <t>BEVÉTELEK ÖSSZESEN</t>
  </si>
  <si>
    <t>K1</t>
  </si>
  <si>
    <t>K2</t>
  </si>
  <si>
    <t>I.1</t>
  </si>
  <si>
    <t>I.2</t>
  </si>
  <si>
    <t>I.3</t>
  </si>
  <si>
    <t>I.4</t>
  </si>
  <si>
    <t>I.5</t>
  </si>
  <si>
    <t>Egyéb működési célú támogatások ÁH-n belülre</t>
  </si>
  <si>
    <t>Egyéb működési célú támogatások ÁH-n kívülre</t>
  </si>
  <si>
    <t>Visszatérítendő támogatások, kölcsönök nyújtása ÁH-n kívülre</t>
  </si>
  <si>
    <t>K3</t>
  </si>
  <si>
    <t>K4</t>
  </si>
  <si>
    <t>K5</t>
  </si>
  <si>
    <t>K506</t>
  </si>
  <si>
    <t>K508</t>
  </si>
  <si>
    <t>K512</t>
  </si>
  <si>
    <t>K513</t>
  </si>
  <si>
    <t>5.1</t>
  </si>
  <si>
    <t>5.2</t>
  </si>
  <si>
    <t>5.3</t>
  </si>
  <si>
    <t>5.4</t>
  </si>
  <si>
    <t>K6</t>
  </si>
  <si>
    <t>K7</t>
  </si>
  <si>
    <t>K8</t>
  </si>
  <si>
    <t>Költségvetési kiadások</t>
  </si>
  <si>
    <t>Finanszirozási kiadások</t>
  </si>
  <si>
    <t>K91</t>
  </si>
  <si>
    <t>Belföldi finanszírozás kiadásai</t>
  </si>
  <si>
    <t>K9</t>
  </si>
  <si>
    <t xml:space="preserve">Hitel-kölcsöntörlesztés ÁH-n kívülre </t>
  </si>
  <si>
    <t>K911</t>
  </si>
  <si>
    <t>1.3</t>
  </si>
  <si>
    <t>1.4</t>
  </si>
  <si>
    <t>Belföldi értékpapírok kiadásai</t>
  </si>
  <si>
    <t>K912</t>
  </si>
  <si>
    <t>K914</t>
  </si>
  <si>
    <t>Központi, irányítószervi támogatás folyósítása</t>
  </si>
  <si>
    <t>K915</t>
  </si>
  <si>
    <t>KIADÁSOK ÖSSZESEN</t>
  </si>
  <si>
    <t>Működési  kiadások</t>
  </si>
  <si>
    <t>Felhalmozási kiadások</t>
  </si>
  <si>
    <t>Rovat/tétel</t>
  </si>
  <si>
    <t>Madocsa Alapszolgáltatási Központ</t>
  </si>
  <si>
    <t>Irányítószervi támogatás</t>
  </si>
  <si>
    <t>B816</t>
  </si>
  <si>
    <t>Működési célú támogatások államháztartáson belülről (B1)</t>
  </si>
  <si>
    <t>Közhatalmi bevételek (B3)</t>
  </si>
  <si>
    <t xml:space="preserve">Költségvetési bevételek összesen </t>
  </si>
  <si>
    <t xml:space="preserve">Működési célú finanszírozási bevételek összesen </t>
  </si>
  <si>
    <t>Működési célú finanszírozási kiadások összesen</t>
  </si>
  <si>
    <t>BEVÉTEL ÖSSZESEN</t>
  </si>
  <si>
    <t>Felhalmozási célú támogatások államháztartáson belülről (B2)</t>
  </si>
  <si>
    <t>Felhalmozási bevételek (B5)</t>
  </si>
  <si>
    <t>Felhalmozási célú átvett pénzeszközök átvétele (B7)</t>
  </si>
  <si>
    <t>Működési bevételek (B4) (tulajdonosi bevételek nélkül)</t>
  </si>
  <si>
    <t>Működési bevételből (B4) a tulajdonosi bevétel</t>
  </si>
  <si>
    <t>Hiány belső finanszírozás bevételei</t>
  </si>
  <si>
    <t>Költségvetési bevételek összesen</t>
  </si>
  <si>
    <t>Felhasználás 2016.XII.31-ig</t>
  </si>
  <si>
    <t>2017.évi előirányzat</t>
  </si>
  <si>
    <t>Műv. Ház hangosító berendezés</t>
  </si>
  <si>
    <t>Gép beszerzés (önkormányzati utak kezeléséhez)</t>
  </si>
  <si>
    <t>Kerti gépek beszerzése</t>
  </si>
  <si>
    <t>2017.év utáni szükséglet</t>
  </si>
  <si>
    <t>2017</t>
  </si>
  <si>
    <t xml:space="preserve">Sportcsarnok felújítás terv </t>
  </si>
  <si>
    <t>Templom tér 7. felújítási terv</t>
  </si>
  <si>
    <t>Bölcskei úti buszmegálló környéke (terv és kivit.)</t>
  </si>
  <si>
    <t>Műv. Ház felújítás (előtetők készítése)</t>
  </si>
  <si>
    <t>Idősek Klubja vizesblokk akadálymentesítése</t>
  </si>
  <si>
    <t>2017. évi előirányzat</t>
  </si>
  <si>
    <t>2017. évi költségvetésének pénzügyi  mérlege</t>
  </si>
  <si>
    <t>2017. évi költségvetésének összevont pénzügyi  mérlege</t>
  </si>
  <si>
    <t>Kerékpárok (Alapszolg.Központ dolgozóinak)</t>
  </si>
  <si>
    <t>Rovat</t>
  </si>
  <si>
    <t xml:space="preserve">Megnevezés </t>
  </si>
  <si>
    <t>Önkormányzat</t>
  </si>
  <si>
    <t>Alapszolg.Kp.</t>
  </si>
  <si>
    <t>K311</t>
  </si>
  <si>
    <t>Szakmai anyagok beszerzése</t>
  </si>
  <si>
    <t>K312</t>
  </si>
  <si>
    <t>Üzemeltetési anyagok beszerzése</t>
  </si>
  <si>
    <t>K31</t>
  </si>
  <si>
    <t xml:space="preserve"> Készletbeszerzés</t>
  </si>
  <si>
    <t>K321</t>
  </si>
  <si>
    <t>Informatikai szolgáltatások igénybevétele</t>
  </si>
  <si>
    <t>K322</t>
  </si>
  <si>
    <t>Egyéb kommunikációs szolgáltatások</t>
  </si>
  <si>
    <t>K32</t>
  </si>
  <si>
    <t>Kommunikációs szolgáltatások</t>
  </si>
  <si>
    <t>K331</t>
  </si>
  <si>
    <t>Közüzemi díjak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</si>
  <si>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</si>
  <si>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</si>
  <si>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</si>
  <si>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</si>
  <si>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</si>
  <si>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</si>
  <si>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</si>
  <si>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</t>
  </si>
  <si>
    <t>K336</t>
  </si>
  <si>
    <t>Szakmai tevékenységet segítő szolgáltatások</t>
  </si>
  <si>
    <t>K337</t>
  </si>
  <si>
    <t xml:space="preserve">Egyéb szolgáltatások </t>
  </si>
  <si>
    <t>K33</t>
  </si>
  <si>
    <t>Szolgáltatási kiadások</t>
  </si>
  <si>
    <t>K341</t>
  </si>
  <si>
    <t>Kiküldetések kiadásai</t>
  </si>
  <si>
    <t>K342</t>
  </si>
  <si>
    <t>Reklám- és propagandakiadások</t>
  </si>
  <si>
    <t>K34</t>
  </si>
  <si>
    <t>Kiküldetések, reklám- és propagandakiadások</t>
  </si>
  <si>
    <t>K351</t>
  </si>
  <si>
    <t>Működési célú előzetesen felszámított ÁFA</t>
  </si>
  <si>
    <t>K352</t>
  </si>
  <si>
    <t>K353</t>
  </si>
  <si>
    <t>Kamatkiadások</t>
  </si>
  <si>
    <t>K354</t>
  </si>
  <si>
    <t>K355</t>
  </si>
  <si>
    <t>Egyéb dologi kiadások</t>
  </si>
  <si>
    <t>K35</t>
  </si>
  <si>
    <t>Különféle befizetések és egyéb dologi kiadások</t>
  </si>
  <si>
    <t>Dologi kiadások</t>
  </si>
  <si>
    <t>2017. évi  dologi kiadások előirányzatának részletezése</t>
  </si>
  <si>
    <t>2017. évi módosított előirányzat</t>
  </si>
  <si>
    <t>Elszámolásból származó bevételek</t>
  </si>
  <si>
    <t>Munkaadókat terhelő jár. és szoc. hozzájárulási adó</t>
  </si>
  <si>
    <t>Óvoda</t>
  </si>
  <si>
    <t>Eredeti ei.</t>
  </si>
  <si>
    <t>Egyéb pénzügyi műv. kiadásai</t>
  </si>
  <si>
    <t>Fizetendő ÁFA</t>
  </si>
  <si>
    <t>Madocsai Kölyökkuckó Óvoda</t>
  </si>
  <si>
    <t xml:space="preserve">   Működési célú pénzeszköz átvétel</t>
  </si>
  <si>
    <t>Könyvtár berendezés (pályázat)</t>
  </si>
  <si>
    <t>Tavasz u. felújítás</t>
  </si>
  <si>
    <t>Torony u. köz</t>
  </si>
  <si>
    <t xml:space="preserve">2017. évi mód. ei. </t>
  </si>
  <si>
    <t>Jelenlegi módosítás</t>
  </si>
  <si>
    <t>1.2.3</t>
  </si>
  <si>
    <t>Egyéb fejezeti kezelési előirányzattól</t>
  </si>
  <si>
    <t>B16/3</t>
  </si>
  <si>
    <t>1.2.4</t>
  </si>
  <si>
    <t>B16/6</t>
  </si>
  <si>
    <t>Helyi önkormányzattól és annak ktgv. szervétől</t>
  </si>
  <si>
    <t>Fejezeti kezelésű előirányzattól EU-s pr.</t>
  </si>
  <si>
    <t>B25/3</t>
  </si>
  <si>
    <t xml:space="preserve">Elkülönített állami pénzalaptól </t>
  </si>
  <si>
    <t>B25/5</t>
  </si>
  <si>
    <t xml:space="preserve">Társulástól és költségvetési szervétől </t>
  </si>
  <si>
    <t>B25/7</t>
  </si>
  <si>
    <t xml:space="preserve"> Előző évi pénzmaradvány igénybevétel</t>
  </si>
  <si>
    <t>2017. évi mód.ei. 09. hó</t>
  </si>
  <si>
    <t>2017. évi mód.ei.</t>
  </si>
  <si>
    <t xml:space="preserve">Államháztartáson belüli megelőlegezések </t>
  </si>
  <si>
    <t>2017. évi mód. ei. 09. hó</t>
  </si>
  <si>
    <t>Fejezeti kezelési előirányzattól EU-s programok</t>
  </si>
  <si>
    <t>Elkülönített állami pénzalapoktól</t>
  </si>
  <si>
    <t>Társulástól és ktgv. Szervétől</t>
  </si>
  <si>
    <t>Tartalék</t>
  </si>
  <si>
    <t>Fogorvosi rendelő és lakás felújítás</t>
  </si>
  <si>
    <t>2017-2018</t>
  </si>
  <si>
    <t>Ifjúsági ház kialakítás</t>
  </si>
  <si>
    <t>Módosított ei. 09. hó</t>
  </si>
  <si>
    <t>2017. módosított ei.</t>
  </si>
  <si>
    <t>Határ u. felújítás</t>
  </si>
  <si>
    <t xml:space="preserve">Sportcsarnok parkoló </t>
  </si>
  <si>
    <t>Kisértékű eszközök beszerzése (önkormányzat)</t>
  </si>
  <si>
    <t>Kisértékű eszközök beszerzése (Alapszolg.Kp.)</t>
  </si>
  <si>
    <t>Kisértékű eszközök beszerzése (Óvoda)</t>
  </si>
  <si>
    <t>Mód. ei. 09. hó</t>
  </si>
  <si>
    <t>2017. mód. ei.</t>
  </si>
  <si>
    <t>Jelenlegi módo-sítás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</si>
  <si>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</si>
  <si>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</si>
  <si>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</si>
  <si>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</si>
  <si>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</si>
  <si>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</si>
  <si>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</si>
  <si>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</si>
  <si>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</si>
  <si>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</si>
  <si>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</si>
  <si>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</si>
  <si>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</si>
  <si>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</si>
  <si>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</si>
  <si>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</si>
  <si>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</si>
  <si>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</si>
  <si>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</si>
  <si>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</si>
  <si>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 xml:space="preserve"> Ezer forintban</t>
  </si>
  <si>
    <t>1. melléklet az 5/2018.(V.28.) önkormányzati rendelethez</t>
  </si>
  <si>
    <t xml:space="preserve">1.2. melléklet az 5/2018. (V.28.) önkormányzati rendelethez    </t>
  </si>
  <si>
    <t>1.3. melléklet az 5/2018(V.28.) önkormányzati rendelethez</t>
  </si>
  <si>
    <t>1.4. melléklet az 5/2018(V.28.) önkormányzati rendelethez</t>
  </si>
  <si>
    <t>2. melléklet az 5/2018(V.28.) önkormányzati rendelethez</t>
  </si>
  <si>
    <t>3. melléklet az 5/2018(V.28.) önkormányzati rendelethez</t>
  </si>
  <si>
    <t>4. melléklet az 5/2018(V.28.) önkormányzati rendelethez</t>
  </si>
  <si>
    <t>1. tájékoztató tábla az 5/2018. (V.28.) önkormányzati rendelethez</t>
  </si>
  <si>
    <t>2. tájékoztató tábla az 5/2018. (V.28.)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</si>
</sst>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_ ;\-#,##0\ "/>
  </numFmts>
  <fonts count="6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i/>
      <sz val="8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4"/>
      <color indexed="10"/>
      <name val="Times New Roman CE"/>
      <family val="0"/>
    </font>
    <font>
      <sz val="9"/>
      <name val="Times New Roman CE"/>
      <family val="1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36"/>
      <name val="Times New Roman CE"/>
      <family val="0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2"/>
      <name val="Times New Roman CE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Times New Roman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8" fillId="7" borderId="0" applyNumberFormat="0" applyBorder="0" applyAlignment="0" applyProtection="0"/>
    <xf numFmtId="0" fontId="3" fillId="11" borderId="1" applyNumberFormat="0" applyAlignment="0" applyProtection="0"/>
    <xf numFmtId="0" fontId="20" fillId="10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4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2" borderId="1" applyNumberFormat="0" applyAlignment="0" applyProtection="0"/>
    <xf numFmtId="0" fontId="0" fillId="4" borderId="9" applyNumberFormat="0" applyFont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4" borderId="9" applyNumberFormat="0" applyFont="0" applyAlignment="0" applyProtection="0"/>
    <xf numFmtId="0" fontId="13" fillId="10" borderId="10" applyNumberFormat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25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16" fillId="0" borderId="0" xfId="100" applyFill="1" applyProtection="1">
      <alignment/>
      <protection/>
    </xf>
    <xf numFmtId="0" fontId="21" fillId="0" borderId="0" xfId="100" applyFont="1" applyFill="1" applyProtection="1">
      <alignment/>
      <protection/>
    </xf>
    <xf numFmtId="0" fontId="0" fillId="0" borderId="0" xfId="100" applyFont="1" applyFill="1" applyProtection="1">
      <alignment/>
      <protection/>
    </xf>
    <xf numFmtId="0" fontId="16" fillId="0" borderId="0" xfId="100" applyFill="1" applyAlignment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5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7" xfId="0" applyNumberForma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30" fillId="0" borderId="23" xfId="0" applyNumberFormat="1" applyFont="1" applyFill="1" applyBorder="1" applyAlignment="1" applyProtection="1">
      <alignment vertical="center" wrapText="1"/>
      <protection locked="0"/>
    </xf>
    <xf numFmtId="4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28" xfId="0" applyNumberFormat="1" applyFont="1" applyFill="1" applyBorder="1" applyAlignment="1" applyProtection="1">
      <alignment vertical="center" wrapText="1"/>
      <protection locked="0"/>
    </xf>
    <xf numFmtId="49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0" applyFont="1" applyFill="1" applyProtection="1">
      <alignment/>
      <protection/>
    </xf>
    <xf numFmtId="0" fontId="30" fillId="0" borderId="0" xfId="100" applyFont="1" applyFill="1" applyProtection="1">
      <alignment/>
      <protection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99" applyNumberFormat="1" applyAlignment="1">
      <alignment vertical="center" wrapText="1"/>
      <protection/>
    </xf>
    <xf numFmtId="164" fontId="0" fillId="0" borderId="0" xfId="99" applyNumberFormat="1" applyAlignment="1">
      <alignment horizontal="center" vertical="center" wrapText="1"/>
      <protection/>
    </xf>
    <xf numFmtId="164" fontId="23" fillId="0" borderId="0" xfId="99" applyNumberFormat="1" applyFont="1" applyAlignment="1" applyProtection="1">
      <alignment horizontal="right" wrapText="1"/>
      <protection/>
    </xf>
    <xf numFmtId="164" fontId="28" fillId="0" borderId="31" xfId="99" applyNumberFormat="1" applyFont="1" applyBorder="1" applyAlignment="1">
      <alignment horizontal="center" vertical="center" wrapText="1"/>
      <protection/>
    </xf>
    <xf numFmtId="164" fontId="28" fillId="0" borderId="32" xfId="99" applyNumberFormat="1" applyFont="1" applyBorder="1" applyAlignment="1">
      <alignment horizontal="center" vertical="center" wrapText="1"/>
      <protection/>
    </xf>
    <xf numFmtId="164" fontId="28" fillId="0" borderId="33" xfId="99" applyNumberFormat="1" applyFont="1" applyBorder="1" applyAlignment="1" applyProtection="1">
      <alignment horizontal="center" vertical="center" wrapText="1"/>
      <protection/>
    </xf>
    <xf numFmtId="164" fontId="28" fillId="0" borderId="0" xfId="99" applyNumberFormat="1" applyFont="1" applyAlignment="1">
      <alignment horizontal="center" vertical="center" wrapText="1"/>
      <protection/>
    </xf>
    <xf numFmtId="164" fontId="24" fillId="0" borderId="34" xfId="99" applyNumberFormat="1" applyFont="1" applyBorder="1" applyAlignment="1" applyProtection="1">
      <alignment horizontal="center" vertical="center" wrapText="1"/>
      <protection/>
    </xf>
    <xf numFmtId="164" fontId="24" fillId="0" borderId="35" xfId="99" applyNumberFormat="1" applyFont="1" applyBorder="1" applyAlignment="1" applyProtection="1">
      <alignment horizontal="center" vertical="center" wrapText="1"/>
      <protection/>
    </xf>
    <xf numFmtId="164" fontId="24" fillId="0" borderId="36" xfId="99" applyNumberFormat="1" applyFont="1" applyBorder="1" applyAlignment="1" applyProtection="1">
      <alignment horizontal="center" vertical="center" wrapText="1"/>
      <protection/>
    </xf>
    <xf numFmtId="164" fontId="0" fillId="0" borderId="0" xfId="99" applyNumberFormat="1" applyAlignment="1" applyProtection="1">
      <alignment vertical="center" wrapText="1"/>
      <protection/>
    </xf>
    <xf numFmtId="164" fontId="30" fillId="0" borderId="20" xfId="99" applyNumberFormat="1" applyFont="1" applyBorder="1" applyAlignment="1" applyProtection="1">
      <alignment horizontal="left" vertical="center" wrapText="1"/>
      <protection locked="0"/>
    </xf>
    <xf numFmtId="164" fontId="30" fillId="0" borderId="23" xfId="99" applyNumberFormat="1" applyFont="1" applyBorder="1" applyAlignment="1" applyProtection="1">
      <alignment vertical="center" wrapText="1"/>
      <protection locked="0"/>
    </xf>
    <xf numFmtId="1" fontId="30" fillId="0" borderId="23" xfId="99" applyNumberFormat="1" applyFont="1" applyBorder="1" applyAlignment="1" applyProtection="1">
      <alignment horizontal="center" vertical="center" wrapText="1"/>
      <protection locked="0"/>
    </xf>
    <xf numFmtId="164" fontId="30" fillId="26" borderId="21" xfId="99" applyNumberFormat="1" applyFont="1" applyFill="1" applyBorder="1" applyAlignment="1" applyProtection="1">
      <alignment vertical="center" wrapText="1"/>
      <protection/>
    </xf>
    <xf numFmtId="164" fontId="24" fillId="0" borderId="20" xfId="99" applyNumberFormat="1" applyFont="1" applyBorder="1" applyAlignment="1" applyProtection="1">
      <alignment horizontal="left" vertical="center" wrapText="1"/>
      <protection locked="0"/>
    </xf>
    <xf numFmtId="164" fontId="24" fillId="0" borderId="23" xfId="99" applyNumberFormat="1" applyFont="1" applyBorder="1" applyAlignment="1" applyProtection="1">
      <alignment vertical="center" wrapText="1"/>
      <protection locked="0"/>
    </xf>
    <xf numFmtId="164" fontId="24" fillId="26" borderId="21" xfId="99" applyNumberFormat="1" applyFont="1" applyFill="1" applyBorder="1" applyAlignment="1" applyProtection="1">
      <alignment vertical="center" wrapText="1"/>
      <protection/>
    </xf>
    <xf numFmtId="164" fontId="28" fillId="0" borderId="0" xfId="99" applyNumberFormat="1" applyFont="1" applyAlignment="1">
      <alignment vertical="center" wrapText="1"/>
      <protection/>
    </xf>
    <xf numFmtId="164" fontId="24" fillId="0" borderId="31" xfId="99" applyNumberFormat="1" applyFont="1" applyBorder="1" applyAlignment="1" applyProtection="1">
      <alignment horizontal="center" vertical="center" wrapText="1"/>
      <protection locked="0"/>
    </xf>
    <xf numFmtId="164" fontId="30" fillId="0" borderId="32" xfId="99" applyNumberFormat="1" applyFont="1" applyBorder="1" applyAlignment="1" applyProtection="1">
      <alignment vertical="center" wrapText="1"/>
      <protection locked="0"/>
    </xf>
    <xf numFmtId="1" fontId="30" fillId="0" borderId="32" xfId="99" applyNumberFormat="1" applyFont="1" applyBorder="1" applyAlignment="1" applyProtection="1">
      <alignment horizontal="center" vertical="center" wrapText="1"/>
      <protection locked="0"/>
    </xf>
    <xf numFmtId="164" fontId="30" fillId="26" borderId="33" xfId="99" applyNumberFormat="1" applyFont="1" applyFill="1" applyBorder="1" applyAlignment="1" applyProtection="1">
      <alignment vertical="center" wrapText="1"/>
      <protection/>
    </xf>
    <xf numFmtId="164" fontId="30" fillId="26" borderId="37" xfId="99" applyNumberFormat="1" applyFont="1" applyFill="1" applyBorder="1" applyAlignment="1" applyProtection="1">
      <alignment vertical="center" wrapText="1"/>
      <protection/>
    </xf>
    <xf numFmtId="164" fontId="24" fillId="0" borderId="34" xfId="99" applyNumberFormat="1" applyFont="1" applyBorder="1" applyAlignment="1" applyProtection="1">
      <alignment horizontal="left" vertical="center" wrapText="1"/>
      <protection locked="0"/>
    </xf>
    <xf numFmtId="164" fontId="24" fillId="0" borderId="35" xfId="99" applyNumberFormat="1" applyFont="1" applyBorder="1" applyAlignment="1" applyProtection="1">
      <alignment vertical="center" wrapText="1"/>
      <protection locked="0"/>
    </xf>
    <xf numFmtId="1" fontId="24" fillId="0" borderId="35" xfId="99" applyNumberFormat="1" applyFont="1" applyBorder="1" applyAlignment="1" applyProtection="1">
      <alignment horizontal="center" vertical="center" wrapText="1"/>
      <protection locked="0"/>
    </xf>
    <xf numFmtId="164" fontId="24" fillId="26" borderId="34" xfId="99" applyNumberFormat="1" applyFont="1" applyFill="1" applyBorder="1" applyAlignment="1">
      <alignment horizontal="left" vertical="center" wrapText="1"/>
      <protection/>
    </xf>
    <xf numFmtId="164" fontId="24" fillId="26" borderId="35" xfId="99" applyNumberFormat="1" applyFont="1" applyFill="1" applyBorder="1" applyAlignment="1" applyProtection="1">
      <alignment vertical="center" wrapText="1"/>
      <protection/>
    </xf>
    <xf numFmtId="164" fontId="24" fillId="27" borderId="35" xfId="99" applyNumberFormat="1" applyFont="1" applyFill="1" applyBorder="1" applyAlignment="1" applyProtection="1">
      <alignment vertical="center" wrapText="1"/>
      <protection/>
    </xf>
    <xf numFmtId="164" fontId="3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>
      <alignment/>
    </xf>
    <xf numFmtId="0" fontId="38" fillId="0" borderId="23" xfId="0" applyFont="1" applyBorder="1" applyAlignment="1">
      <alignment/>
    </xf>
    <xf numFmtId="0" fontId="39" fillId="0" borderId="23" xfId="0" applyFont="1" applyBorder="1" applyAlignment="1">
      <alignment/>
    </xf>
    <xf numFmtId="49" fontId="37" fillId="0" borderId="23" xfId="0" applyNumberFormat="1" applyFont="1" applyBorder="1" applyAlignment="1">
      <alignment/>
    </xf>
    <xf numFmtId="49" fontId="39" fillId="0" borderId="23" xfId="0" applyNumberFormat="1" applyFont="1" applyBorder="1" applyAlignment="1">
      <alignment/>
    </xf>
    <xf numFmtId="49" fontId="37" fillId="0" borderId="23" xfId="0" applyNumberFormat="1" applyFont="1" applyBorder="1" applyAlignment="1">
      <alignment horizontal="right"/>
    </xf>
    <xf numFmtId="164" fontId="23" fillId="0" borderId="0" xfId="100" applyNumberFormat="1" applyFont="1" applyFill="1" applyBorder="1" applyAlignment="1" applyProtection="1">
      <alignment horizontal="left" vertical="center"/>
      <protection/>
    </xf>
    <xf numFmtId="0" fontId="27" fillId="0" borderId="0" xfId="100" applyFont="1" applyFill="1" applyProtection="1">
      <alignment/>
      <protection/>
    </xf>
    <xf numFmtId="49" fontId="38" fillId="0" borderId="23" xfId="0" applyNumberFormat="1" applyFont="1" applyBorder="1" applyAlignment="1">
      <alignment horizontal="center"/>
    </xf>
    <xf numFmtId="0" fontId="37" fillId="0" borderId="23" xfId="100" applyFont="1" applyFill="1" applyBorder="1" applyProtection="1">
      <alignment/>
      <protection/>
    </xf>
    <xf numFmtId="0" fontId="46" fillId="0" borderId="23" xfId="100" applyFont="1" applyFill="1" applyBorder="1" applyAlignment="1" applyProtection="1">
      <alignment horizontal="center" vertical="center" wrapText="1"/>
      <protection/>
    </xf>
    <xf numFmtId="0" fontId="46" fillId="0" borderId="23" xfId="100" applyFont="1" applyFill="1" applyBorder="1" applyAlignment="1" applyProtection="1">
      <alignment horizontal="left" vertical="top" wrapText="1"/>
      <protection/>
    </xf>
    <xf numFmtId="0" fontId="42" fillId="0" borderId="23" xfId="0" applyFont="1" applyBorder="1" applyAlignment="1">
      <alignment/>
    </xf>
    <xf numFmtId="0" fontId="44" fillId="0" borderId="23" xfId="0" applyFont="1" applyBorder="1" applyAlignment="1">
      <alignment/>
    </xf>
    <xf numFmtId="0" fontId="46" fillId="0" borderId="23" xfId="0" applyFont="1" applyBorder="1" applyAlignment="1">
      <alignment/>
    </xf>
    <xf numFmtId="49" fontId="46" fillId="0" borderId="23" xfId="0" applyNumberFormat="1" applyFont="1" applyBorder="1" applyAlignment="1">
      <alignment horizontal="center"/>
    </xf>
    <xf numFmtId="0" fontId="0" fillId="0" borderId="23" xfId="100" applyFont="1" applyFill="1" applyBorder="1" applyAlignment="1" applyProtection="1">
      <alignment vertical="center" wrapText="1"/>
      <protection/>
    </xf>
    <xf numFmtId="0" fontId="47" fillId="0" borderId="0" xfId="100" applyFont="1" applyFill="1" applyProtection="1">
      <alignment/>
      <protection/>
    </xf>
    <xf numFmtId="164" fontId="23" fillId="0" borderId="0" xfId="100" applyNumberFormat="1" applyFont="1" applyFill="1" applyBorder="1" applyAlignment="1" applyProtection="1">
      <alignment horizontal="left"/>
      <protection/>
    </xf>
    <xf numFmtId="0" fontId="0" fillId="0" borderId="23" xfId="100" applyFont="1" applyFill="1" applyBorder="1" applyAlignment="1" applyProtection="1">
      <alignment horizontal="left" vertical="center"/>
      <protection/>
    </xf>
    <xf numFmtId="49" fontId="0" fillId="0" borderId="23" xfId="100" applyNumberFormat="1" applyFont="1" applyFill="1" applyBorder="1" applyAlignment="1" applyProtection="1">
      <alignment horizontal="right" vertical="center" wrapText="1" indent="1"/>
      <protection/>
    </xf>
    <xf numFmtId="0" fontId="38" fillId="0" borderId="23" xfId="100" applyFont="1" applyFill="1" applyBorder="1" applyAlignment="1" applyProtection="1">
      <alignment vertical="center" wrapText="1"/>
      <protection/>
    </xf>
    <xf numFmtId="0" fontId="37" fillId="0" borderId="23" xfId="100" applyFont="1" applyFill="1" applyBorder="1" applyAlignment="1" applyProtection="1">
      <alignment vertical="center" wrapText="1"/>
      <protection/>
    </xf>
    <xf numFmtId="0" fontId="43" fillId="0" borderId="23" xfId="100" applyFont="1" applyFill="1" applyBorder="1" applyAlignment="1" applyProtection="1">
      <alignment vertical="center" wrapText="1"/>
      <protection/>
    </xf>
    <xf numFmtId="0" fontId="43" fillId="0" borderId="23" xfId="100" applyFont="1" applyFill="1" applyBorder="1" applyAlignment="1" applyProtection="1">
      <alignment horizontal="left" vertical="center" wrapText="1" indent="1"/>
      <protection/>
    </xf>
    <xf numFmtId="0" fontId="46" fillId="0" borderId="23" xfId="100" applyFont="1" applyFill="1" applyBorder="1" applyAlignment="1" applyProtection="1">
      <alignment horizontal="left" vertical="center" wrapText="1" indent="1"/>
      <protection/>
    </xf>
    <xf numFmtId="0" fontId="46" fillId="0" borderId="23" xfId="100" applyFont="1" applyFill="1" applyBorder="1" applyAlignment="1" applyProtection="1">
      <alignment vertical="center" wrapText="1"/>
      <protection/>
    </xf>
    <xf numFmtId="0" fontId="46" fillId="0" borderId="23" xfId="100" applyFont="1" applyFill="1" applyBorder="1" applyAlignment="1" applyProtection="1">
      <alignment horizontal="left" vertical="center" wrapText="1"/>
      <protection/>
    </xf>
    <xf numFmtId="49" fontId="39" fillId="0" borderId="23" xfId="100" applyNumberFormat="1" applyFont="1" applyFill="1" applyBorder="1" applyAlignment="1" applyProtection="1">
      <alignment vertical="center" wrapText="1"/>
      <protection/>
    </xf>
    <xf numFmtId="0" fontId="39" fillId="0" borderId="23" xfId="100" applyFont="1" applyFill="1" applyBorder="1" applyAlignment="1" applyProtection="1">
      <alignment vertical="center" wrapText="1"/>
      <protection/>
    </xf>
    <xf numFmtId="49" fontId="41" fillId="0" borderId="23" xfId="100" applyNumberFormat="1" applyFont="1" applyFill="1" applyBorder="1" applyAlignment="1" applyProtection="1">
      <alignment horizontal="left" vertical="center" wrapText="1" indent="1"/>
      <protection/>
    </xf>
    <xf numFmtId="0" fontId="41" fillId="0" borderId="23" xfId="0" applyFont="1" applyBorder="1" applyAlignment="1" applyProtection="1">
      <alignment horizontal="left" vertical="center" wrapText="1" indent="1"/>
      <protection/>
    </xf>
    <xf numFmtId="0" fontId="38" fillId="0" borderId="23" xfId="100" applyFont="1" applyFill="1" applyBorder="1" applyAlignment="1" applyProtection="1">
      <alignment horizontal="left" vertical="center" wrapText="1" indent="1"/>
      <protection/>
    </xf>
    <xf numFmtId="0" fontId="39" fillId="0" borderId="23" xfId="100" applyFont="1" applyFill="1" applyBorder="1" applyAlignment="1" applyProtection="1">
      <alignment horizontal="left" vertical="center" wrapText="1" indent="1"/>
      <protection/>
    </xf>
    <xf numFmtId="0" fontId="39" fillId="0" borderId="23" xfId="0" applyFont="1" applyBorder="1" applyAlignment="1" applyProtection="1">
      <alignment horizontal="left" vertical="center" wrapText="1" indent="1"/>
      <protection/>
    </xf>
    <xf numFmtId="0" fontId="37" fillId="0" borderId="23" xfId="100" applyFont="1" applyFill="1" applyBorder="1" applyAlignment="1" applyProtection="1">
      <alignment horizontal="left" vertical="center" wrapText="1" indent="1"/>
      <protection/>
    </xf>
    <xf numFmtId="49" fontId="37" fillId="0" borderId="23" xfId="100" applyNumberFormat="1" applyFont="1" applyFill="1" applyBorder="1" applyAlignment="1" applyProtection="1">
      <alignment horizontal="left" vertical="center" wrapText="1" indent="1"/>
      <protection/>
    </xf>
    <xf numFmtId="49" fontId="38" fillId="0" borderId="23" xfId="100" applyNumberFormat="1" applyFont="1" applyFill="1" applyBorder="1" applyAlignment="1" applyProtection="1">
      <alignment horizontal="center" vertical="center" wrapText="1"/>
      <protection/>
    </xf>
    <xf numFmtId="0" fontId="38" fillId="0" borderId="23" xfId="100" applyFont="1" applyFill="1" applyBorder="1" applyAlignment="1" applyProtection="1">
      <alignment/>
      <protection/>
    </xf>
    <xf numFmtId="0" fontId="38" fillId="0" borderId="23" xfId="100" applyFont="1" applyFill="1" applyBorder="1" applyAlignment="1" applyProtection="1">
      <alignment vertical="center"/>
      <protection/>
    </xf>
    <xf numFmtId="0" fontId="38" fillId="0" borderId="23" xfId="100" applyFont="1" applyFill="1" applyBorder="1" applyAlignment="1" applyProtection="1">
      <alignment horizontal="left" vertical="center"/>
      <protection/>
    </xf>
    <xf numFmtId="49" fontId="44" fillId="0" borderId="23" xfId="0" applyNumberFormat="1" applyFont="1" applyBorder="1" applyAlignment="1">
      <alignment/>
    </xf>
    <xf numFmtId="0" fontId="30" fillId="0" borderId="0" xfId="100" applyFont="1" applyFill="1" applyProtection="1">
      <alignment/>
      <protection/>
    </xf>
    <xf numFmtId="0" fontId="44" fillId="0" borderId="23" xfId="100" applyFont="1" applyFill="1" applyBorder="1" applyAlignment="1" applyProtection="1">
      <alignment horizontal="left" vertical="center" wrapText="1" indent="1"/>
      <protection/>
    </xf>
    <xf numFmtId="0" fontId="44" fillId="0" borderId="23" xfId="0" applyFont="1" applyBorder="1" applyAlignment="1" applyProtection="1">
      <alignment horizontal="left" vertical="center" wrapText="1" indent="1"/>
      <protection/>
    </xf>
    <xf numFmtId="0" fontId="49" fillId="0" borderId="0" xfId="100" applyFont="1" applyFill="1" applyProtection="1">
      <alignment/>
      <protection/>
    </xf>
    <xf numFmtId="0" fontId="42" fillId="0" borderId="0" xfId="100" applyFont="1" applyFill="1" applyProtection="1">
      <alignment/>
      <protection/>
    </xf>
    <xf numFmtId="0" fontId="42" fillId="0" borderId="0" xfId="100" applyFont="1" applyFill="1" applyAlignment="1" applyProtection="1">
      <alignment horizontal="center"/>
      <protection/>
    </xf>
    <xf numFmtId="164" fontId="46" fillId="0" borderId="23" xfId="100" applyNumberFormat="1" applyFont="1" applyFill="1" applyBorder="1" applyAlignment="1" applyProtection="1">
      <alignment vertical="center" wrapText="1"/>
      <protection/>
    </xf>
    <xf numFmtId="0" fontId="41" fillId="0" borderId="0" xfId="100" applyFont="1" applyFill="1" applyAlignment="1" applyProtection="1">
      <alignment horizontal="right" vertical="center" indent="1"/>
      <protection/>
    </xf>
    <xf numFmtId="164" fontId="45" fillId="0" borderId="23" xfId="100" applyNumberFormat="1" applyFont="1" applyFill="1" applyBorder="1" applyAlignment="1" applyProtection="1">
      <alignment vertical="center" wrapText="1"/>
      <protection locked="0"/>
    </xf>
    <xf numFmtId="164" fontId="44" fillId="0" borderId="23" xfId="100" applyNumberFormat="1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37" fillId="0" borderId="23" xfId="100" applyFont="1" applyFill="1" applyBorder="1" applyAlignment="1" applyProtection="1">
      <alignment horizontal="center" vertical="center" wrapText="1"/>
      <protection/>
    </xf>
    <xf numFmtId="0" fontId="37" fillId="0" borderId="23" xfId="0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right" vertical="center"/>
      <protection/>
    </xf>
    <xf numFmtId="0" fontId="39" fillId="0" borderId="23" xfId="0" applyFont="1" applyBorder="1" applyAlignment="1" applyProtection="1">
      <alignment vertical="center" wrapText="1"/>
      <protection/>
    </xf>
    <xf numFmtId="0" fontId="41" fillId="0" borderId="23" xfId="0" applyFont="1" applyBorder="1" applyAlignment="1" applyProtection="1">
      <alignment vertical="center" wrapText="1"/>
      <protection/>
    </xf>
    <xf numFmtId="0" fontId="44" fillId="0" borderId="23" xfId="100" applyFont="1" applyFill="1" applyBorder="1" applyAlignment="1" applyProtection="1">
      <alignment vertical="center" wrapText="1"/>
      <protection/>
    </xf>
    <xf numFmtId="0" fontId="44" fillId="0" borderId="23" xfId="0" applyFont="1" applyBorder="1" applyAlignment="1" applyProtection="1">
      <alignment vertical="center" wrapText="1"/>
      <protection/>
    </xf>
    <xf numFmtId="164" fontId="46" fillId="0" borderId="23" xfId="0" applyNumberFormat="1" applyFont="1" applyBorder="1" applyAlignment="1" applyProtection="1" quotePrefix="1">
      <alignment vertical="center" wrapText="1"/>
      <protection/>
    </xf>
    <xf numFmtId="164" fontId="44" fillId="0" borderId="23" xfId="0" applyNumberFormat="1" applyFont="1" applyBorder="1" applyAlignment="1" applyProtection="1" quotePrefix="1">
      <alignment vertical="center" wrapText="1"/>
      <protection/>
    </xf>
    <xf numFmtId="0" fontId="0" fillId="0" borderId="0" xfId="100" applyFont="1" applyFill="1" applyAlignment="1" applyProtection="1">
      <alignment horizontal="right"/>
      <protection/>
    </xf>
    <xf numFmtId="0" fontId="41" fillId="0" borderId="0" xfId="100" applyFont="1" applyFill="1" applyAlignment="1" applyProtection="1">
      <alignment horizontal="right"/>
      <protection/>
    </xf>
    <xf numFmtId="0" fontId="41" fillId="0" borderId="0" xfId="100" applyFont="1" applyFill="1" applyProtection="1">
      <alignment/>
      <protection/>
    </xf>
    <xf numFmtId="164" fontId="50" fillId="0" borderId="0" xfId="100" applyNumberFormat="1" applyFont="1" applyFill="1" applyBorder="1" applyAlignment="1" applyProtection="1">
      <alignment horizontal="left" vertical="center"/>
      <protection/>
    </xf>
    <xf numFmtId="164" fontId="30" fillId="0" borderId="20" xfId="0" applyNumberFormat="1" applyFont="1" applyFill="1" applyBorder="1" applyAlignment="1" applyProtection="1">
      <alignment vertical="center" wrapText="1"/>
      <protection/>
    </xf>
    <xf numFmtId="164" fontId="30" fillId="0" borderId="38" xfId="0" applyNumberFormat="1" applyFont="1" applyFill="1" applyBorder="1" applyAlignment="1" applyProtection="1">
      <alignment horizontal="left" vertical="center" wrapText="1"/>
      <protection/>
    </xf>
    <xf numFmtId="164" fontId="0" fillId="0" borderId="38" xfId="0" applyNumberFormat="1" applyFill="1" applyBorder="1" applyAlignment="1" applyProtection="1">
      <alignment horizontal="center" vertical="center" wrapText="1"/>
      <protection/>
    </xf>
    <xf numFmtId="164" fontId="2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20" xfId="0" applyNumberFormat="1" applyFill="1" applyBorder="1" applyAlignment="1" applyProtection="1">
      <alignment vertical="center" wrapText="1"/>
      <protection/>
    </xf>
    <xf numFmtId="164" fontId="0" fillId="0" borderId="21" xfId="0" applyNumberFormat="1" applyFill="1" applyBorder="1" applyAlignment="1" applyProtection="1">
      <alignment vertical="center" wrapText="1"/>
      <protection/>
    </xf>
    <xf numFmtId="164" fontId="0" fillId="0" borderId="41" xfId="0" applyNumberFormat="1" applyFill="1" applyBorder="1" applyAlignment="1" applyProtection="1">
      <alignment vertical="center" wrapTex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21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1" fillId="0" borderId="0" xfId="98">
      <alignment/>
      <protection/>
    </xf>
    <xf numFmtId="3" fontId="42" fillId="0" borderId="23" xfId="98" applyNumberFormat="1" applyFont="1" applyBorder="1">
      <alignment/>
      <protection/>
    </xf>
    <xf numFmtId="3" fontId="52" fillId="0" borderId="23" xfId="98" applyNumberFormat="1" applyFont="1" applyBorder="1">
      <alignment/>
      <protection/>
    </xf>
    <xf numFmtId="0" fontId="48" fillId="0" borderId="0" xfId="98" applyFont="1">
      <alignment/>
      <protection/>
    </xf>
    <xf numFmtId="3" fontId="46" fillId="0" borderId="23" xfId="98" applyNumberFormat="1" applyFont="1" applyBorder="1">
      <alignment/>
      <protection/>
    </xf>
    <xf numFmtId="0" fontId="43" fillId="0" borderId="0" xfId="98" applyFont="1">
      <alignment/>
      <protection/>
    </xf>
    <xf numFmtId="0" fontId="42" fillId="0" borderId="0" xfId="98" applyFont="1">
      <alignment/>
      <protection/>
    </xf>
    <xf numFmtId="164" fontId="42" fillId="0" borderId="23" xfId="100" applyNumberFormat="1" applyFont="1" applyFill="1" applyBorder="1" applyAlignment="1" applyProtection="1">
      <alignment vertical="center" wrapText="1"/>
      <protection/>
    </xf>
    <xf numFmtId="164" fontId="42" fillId="0" borderId="23" xfId="100" applyNumberFormat="1" applyFont="1" applyFill="1" applyBorder="1" applyAlignment="1" applyProtection="1">
      <alignment vertical="center" wrapText="1"/>
      <protection locked="0"/>
    </xf>
    <xf numFmtId="0" fontId="42" fillId="0" borderId="0" xfId="100" applyFont="1" applyFill="1" applyAlignment="1" applyProtection="1">
      <alignment horizontal="right"/>
      <protection/>
    </xf>
    <xf numFmtId="0" fontId="42" fillId="0" borderId="0" xfId="100" applyFont="1" applyFill="1" applyAlignment="1" applyProtection="1">
      <alignment horizontal="right" vertical="center" indent="1"/>
      <protection/>
    </xf>
    <xf numFmtId="0" fontId="42" fillId="0" borderId="23" xfId="100" applyFont="1" applyFill="1" applyBorder="1" applyAlignment="1" applyProtection="1">
      <alignment horizontal="center" vertical="center" wrapText="1"/>
      <protection/>
    </xf>
    <xf numFmtId="164" fontId="51" fillId="0" borderId="23" xfId="100" applyNumberFormat="1" applyFont="1" applyFill="1" applyBorder="1" applyAlignment="1" applyProtection="1">
      <alignment vertical="center" wrapText="1"/>
      <protection locked="0"/>
    </xf>
    <xf numFmtId="164" fontId="52" fillId="0" borderId="23" xfId="100" applyNumberFormat="1" applyFont="1" applyFill="1" applyBorder="1" applyAlignment="1" applyProtection="1">
      <alignment vertical="center" wrapText="1"/>
      <protection locked="0"/>
    </xf>
    <xf numFmtId="0" fontId="52" fillId="0" borderId="23" xfId="100" applyFont="1" applyFill="1" applyBorder="1" applyAlignment="1" applyProtection="1">
      <alignment vertical="center"/>
      <protection/>
    </xf>
    <xf numFmtId="164" fontId="51" fillId="0" borderId="23" xfId="100" applyNumberFormat="1" applyFont="1" applyFill="1" applyBorder="1" applyAlignment="1" applyProtection="1">
      <alignment vertical="center" wrapText="1"/>
      <protection/>
    </xf>
    <xf numFmtId="0" fontId="42" fillId="0" borderId="23" xfId="0" applyFont="1" applyBorder="1" applyAlignment="1">
      <alignment horizontal="center"/>
    </xf>
    <xf numFmtId="164" fontId="51" fillId="0" borderId="23" xfId="100" applyNumberFormat="1" applyFont="1" applyFill="1" applyBorder="1" applyProtection="1">
      <alignment/>
      <protection/>
    </xf>
    <xf numFmtId="0" fontId="42" fillId="0" borderId="23" xfId="100" applyFont="1" applyFill="1" applyBorder="1" applyProtection="1">
      <alignment/>
      <protection/>
    </xf>
    <xf numFmtId="164" fontId="42" fillId="0" borderId="23" xfId="100" applyNumberFormat="1" applyFont="1" applyFill="1" applyBorder="1" applyProtection="1">
      <alignment/>
      <protection/>
    </xf>
    <xf numFmtId="0" fontId="52" fillId="0" borderId="23" xfId="100" applyFont="1" applyFill="1" applyBorder="1" applyProtection="1">
      <alignment/>
      <protection/>
    </xf>
    <xf numFmtId="164" fontId="42" fillId="0" borderId="23" xfId="10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44" xfId="0" applyNumberFormat="1" applyFont="1" applyFill="1" applyBorder="1" applyAlignment="1" applyProtection="1">
      <alignment horizontal="center" vertical="center" wrapText="1"/>
      <protection/>
    </xf>
    <xf numFmtId="164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49" xfId="0" applyNumberFormat="1" applyFont="1" applyFill="1" applyBorder="1" applyAlignment="1" applyProtection="1">
      <alignment horizontal="center" vertical="center" wrapText="1"/>
      <protection/>
    </xf>
    <xf numFmtId="164" fontId="25" fillId="0" borderId="50" xfId="0" applyNumberFormat="1" applyFont="1" applyFill="1" applyBorder="1" applyAlignment="1" applyProtection="1">
      <alignment horizontal="center" vertical="center" wrapText="1"/>
      <protection/>
    </xf>
    <xf numFmtId="164" fontId="25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23" xfId="0" applyNumberFormat="1" applyFill="1" applyBorder="1" applyAlignment="1" applyProtection="1">
      <alignment vertical="center" wrapText="1"/>
      <protection/>
    </xf>
    <xf numFmtId="164" fontId="21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24" xfId="0" applyNumberFormat="1" applyFont="1" applyFill="1" applyBorder="1" applyAlignment="1" applyProtection="1">
      <alignment horizontal="center" vertical="center" wrapText="1"/>
      <protection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2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vertical="center" wrapText="1"/>
      <protection/>
    </xf>
    <xf numFmtId="164" fontId="2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31" xfId="0" applyNumberFormat="1" applyFont="1" applyFill="1" applyBorder="1" applyAlignment="1" applyProtection="1">
      <alignment vertical="center" wrapTex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>
      <alignment horizontal="right" wrapText="1"/>
    </xf>
    <xf numFmtId="0" fontId="42" fillId="0" borderId="0" xfId="98" applyFont="1" applyAlignment="1">
      <alignment wrapText="1"/>
      <protection/>
    </xf>
    <xf numFmtId="0" fontId="42" fillId="0" borderId="23" xfId="98" applyFont="1" applyBorder="1" applyAlignment="1">
      <alignment horizontal="center" vertical="center" wrapText="1"/>
      <protection/>
    </xf>
    <xf numFmtId="0" fontId="42" fillId="0" borderId="31" xfId="98" applyFont="1" applyBorder="1" applyAlignment="1">
      <alignment horizontal="center" vertical="center"/>
      <protection/>
    </xf>
    <xf numFmtId="0" fontId="42" fillId="0" borderId="33" xfId="98" applyFont="1" applyBorder="1" applyAlignment="1">
      <alignment horizontal="center" vertical="center" wrapText="1"/>
      <protection/>
    </xf>
    <xf numFmtId="0" fontId="42" fillId="0" borderId="20" xfId="98" applyFont="1" applyBorder="1" applyAlignment="1">
      <alignment horizontal="center" vertical="center"/>
      <protection/>
    </xf>
    <xf numFmtId="0" fontId="42" fillId="0" borderId="21" xfId="98" applyFont="1" applyBorder="1" applyAlignment="1">
      <alignment horizontal="center" vertical="center" wrapText="1"/>
      <protection/>
    </xf>
    <xf numFmtId="0" fontId="52" fillId="0" borderId="20" xfId="98" applyFont="1" applyBorder="1">
      <alignment/>
      <protection/>
    </xf>
    <xf numFmtId="0" fontId="52" fillId="0" borderId="21" xfId="98" applyFont="1" applyBorder="1" applyAlignment="1">
      <alignment wrapText="1"/>
      <protection/>
    </xf>
    <xf numFmtId="0" fontId="46" fillId="0" borderId="20" xfId="98" applyFont="1" applyBorder="1">
      <alignment/>
      <protection/>
    </xf>
    <xf numFmtId="0" fontId="46" fillId="0" borderId="21" xfId="98" applyFont="1" applyBorder="1" applyAlignment="1">
      <alignment wrapText="1"/>
      <protection/>
    </xf>
    <xf numFmtId="0" fontId="46" fillId="0" borderId="34" xfId="98" applyFont="1" applyBorder="1">
      <alignment/>
      <protection/>
    </xf>
    <xf numFmtId="0" fontId="46" fillId="0" borderId="36" xfId="98" applyFont="1" applyBorder="1" applyAlignment="1">
      <alignment wrapText="1"/>
      <protection/>
    </xf>
    <xf numFmtId="0" fontId="42" fillId="0" borderId="20" xfId="98" applyFont="1" applyBorder="1" applyAlignment="1">
      <alignment horizontal="center" vertical="center" wrapText="1"/>
      <protection/>
    </xf>
    <xf numFmtId="3" fontId="52" fillId="0" borderId="20" xfId="98" applyNumberFormat="1" applyFont="1" applyBorder="1">
      <alignment/>
      <protection/>
    </xf>
    <xf numFmtId="3" fontId="52" fillId="0" borderId="21" xfId="98" applyNumberFormat="1" applyFont="1" applyBorder="1">
      <alignment/>
      <protection/>
    </xf>
    <xf numFmtId="3" fontId="42" fillId="0" borderId="20" xfId="98" applyNumberFormat="1" applyFont="1" applyBorder="1">
      <alignment/>
      <protection/>
    </xf>
    <xf numFmtId="3" fontId="46" fillId="0" borderId="20" xfId="98" applyNumberFormat="1" applyFont="1" applyBorder="1">
      <alignment/>
      <protection/>
    </xf>
    <xf numFmtId="3" fontId="46" fillId="0" borderId="21" xfId="98" applyNumberFormat="1" applyFont="1" applyBorder="1">
      <alignment/>
      <protection/>
    </xf>
    <xf numFmtId="3" fontId="46" fillId="0" borderId="34" xfId="98" applyNumberFormat="1" applyFont="1" applyBorder="1">
      <alignment/>
      <protection/>
    </xf>
    <xf numFmtId="3" fontId="46" fillId="0" borderId="35" xfId="98" applyNumberFormat="1" applyFont="1" applyBorder="1">
      <alignment/>
      <protection/>
    </xf>
    <xf numFmtId="3" fontId="46" fillId="0" borderId="36" xfId="98" applyNumberFormat="1" applyFont="1" applyBorder="1">
      <alignment/>
      <protection/>
    </xf>
    <xf numFmtId="3" fontId="42" fillId="0" borderId="21" xfId="98" applyNumberFormat="1" applyFont="1" applyBorder="1">
      <alignment/>
      <protection/>
    </xf>
    <xf numFmtId="164" fontId="21" fillId="0" borderId="23" xfId="0" applyNumberFormat="1" applyFont="1" applyFill="1" applyBorder="1" applyAlignment="1" applyProtection="1">
      <alignment horizontal="left" vertical="center" wrapText="1"/>
      <protection/>
    </xf>
    <xf numFmtId="164" fontId="28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53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53" fillId="0" borderId="28" xfId="0" applyNumberFormat="1" applyFont="1" applyFill="1" applyBorder="1" applyAlignment="1" applyProtection="1">
      <alignment vertical="center" wrapText="1"/>
      <protection locked="0"/>
    </xf>
    <xf numFmtId="49" fontId="5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53" fillId="0" borderId="20" xfId="99" applyNumberFormat="1" applyFont="1" applyBorder="1" applyAlignment="1" applyProtection="1">
      <alignment horizontal="left" vertical="center" wrapText="1"/>
      <protection locked="0"/>
    </xf>
    <xf numFmtId="164" fontId="53" fillId="0" borderId="23" xfId="99" applyNumberFormat="1" applyFont="1" applyBorder="1" applyAlignment="1" applyProtection="1">
      <alignment vertical="center" wrapText="1"/>
      <protection locked="0"/>
    </xf>
    <xf numFmtId="1" fontId="53" fillId="0" borderId="23" xfId="99" applyNumberFormat="1" applyFont="1" applyBorder="1" applyAlignment="1" applyProtection="1">
      <alignment horizontal="center" vertical="center" wrapText="1"/>
      <protection locked="0"/>
    </xf>
    <xf numFmtId="3" fontId="51" fillId="0" borderId="23" xfId="98" applyNumberFormat="1" applyFont="1" applyBorder="1">
      <alignment/>
      <protection/>
    </xf>
    <xf numFmtId="3" fontId="51" fillId="0" borderId="21" xfId="98" applyNumberFormat="1" applyFont="1" applyBorder="1">
      <alignment/>
      <protection/>
    </xf>
    <xf numFmtId="164" fontId="54" fillId="0" borderId="23" xfId="100" applyNumberFormat="1" applyFont="1" applyFill="1" applyBorder="1" applyAlignment="1" applyProtection="1">
      <alignment vertical="center" wrapText="1"/>
      <protection locked="0"/>
    </xf>
    <xf numFmtId="164" fontId="45" fillId="0" borderId="23" xfId="100" applyNumberFormat="1" applyFont="1" applyFill="1" applyBorder="1" applyAlignment="1" applyProtection="1">
      <alignment vertical="center" wrapText="1"/>
      <protection/>
    </xf>
    <xf numFmtId="164" fontId="55" fillId="0" borderId="23" xfId="100" applyNumberFormat="1" applyFont="1" applyFill="1" applyBorder="1" applyAlignment="1" applyProtection="1">
      <alignment vertical="center" wrapText="1"/>
      <protection locked="0"/>
    </xf>
    <xf numFmtId="0" fontId="55" fillId="0" borderId="23" xfId="100" applyFont="1" applyFill="1" applyBorder="1" applyAlignment="1" applyProtection="1">
      <alignment vertical="center"/>
      <protection/>
    </xf>
    <xf numFmtId="164" fontId="54" fillId="0" borderId="23" xfId="100" applyNumberFormat="1" applyFont="1" applyFill="1" applyBorder="1" applyAlignment="1" applyProtection="1">
      <alignment vertical="center" wrapText="1"/>
      <protection/>
    </xf>
    <xf numFmtId="0" fontId="56" fillId="0" borderId="23" xfId="100" applyFont="1" applyFill="1" applyBorder="1" applyAlignment="1" applyProtection="1">
      <alignment horizontal="left" vertical="center"/>
      <protection/>
    </xf>
    <xf numFmtId="0" fontId="40" fillId="0" borderId="23" xfId="100" applyFont="1" applyFill="1" applyBorder="1" applyAlignment="1" applyProtection="1">
      <alignment vertical="center" wrapText="1"/>
      <protection/>
    </xf>
    <xf numFmtId="0" fontId="37" fillId="0" borderId="23" xfId="0" applyFont="1" applyBorder="1" applyAlignment="1" applyProtection="1">
      <alignment vertical="center" wrapText="1"/>
      <protection/>
    </xf>
    <xf numFmtId="0" fontId="21" fillId="0" borderId="23" xfId="100" applyFont="1" applyFill="1" applyBorder="1" applyProtection="1">
      <alignment/>
      <protection/>
    </xf>
    <xf numFmtId="0" fontId="0" fillId="0" borderId="23" xfId="100" applyFont="1" applyFill="1" applyBorder="1" applyProtection="1">
      <alignment/>
      <protection/>
    </xf>
    <xf numFmtId="0" fontId="27" fillId="0" borderId="23" xfId="100" applyFont="1" applyFill="1" applyBorder="1" applyProtection="1">
      <alignment/>
      <protection/>
    </xf>
    <xf numFmtId="0" fontId="30" fillId="0" borderId="23" xfId="100" applyFont="1" applyFill="1" applyBorder="1" applyProtection="1">
      <alignment/>
      <protection/>
    </xf>
    <xf numFmtId="0" fontId="45" fillId="0" borderId="23" xfId="100" applyFont="1" applyFill="1" applyBorder="1" applyProtection="1">
      <alignment/>
      <protection/>
    </xf>
    <xf numFmtId="0" fontId="55" fillId="0" borderId="23" xfId="100" applyFont="1" applyFill="1" applyBorder="1" applyProtection="1">
      <alignment/>
      <protection/>
    </xf>
    <xf numFmtId="164" fontId="45" fillId="0" borderId="23" xfId="100" applyNumberFormat="1" applyFont="1" applyFill="1" applyBorder="1" applyProtection="1">
      <alignment/>
      <protection/>
    </xf>
    <xf numFmtId="0" fontId="40" fillId="0" borderId="23" xfId="0" applyFont="1" applyBorder="1" applyAlignment="1">
      <alignment/>
    </xf>
    <xf numFmtId="164" fontId="0" fillId="0" borderId="23" xfId="100" applyNumberFormat="1" applyFont="1" applyFill="1" applyBorder="1" applyProtection="1">
      <alignment/>
      <protection/>
    </xf>
    <xf numFmtId="164" fontId="30" fillId="0" borderId="23" xfId="10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3" xfId="100" applyNumberFormat="1" applyFont="1" applyFill="1" applyBorder="1" applyAlignment="1" applyProtection="1">
      <alignment vertical="center" wrapText="1"/>
      <protection locked="0"/>
    </xf>
    <xf numFmtId="0" fontId="23" fillId="0" borderId="23" xfId="100" applyFont="1" applyFill="1" applyBorder="1" applyProtection="1">
      <alignment/>
      <protection/>
    </xf>
    <xf numFmtId="164" fontId="54" fillId="0" borderId="23" xfId="100" applyNumberFormat="1" applyFont="1" applyFill="1" applyBorder="1" applyProtection="1">
      <alignment/>
      <protection/>
    </xf>
    <xf numFmtId="0" fontId="16" fillId="0" borderId="0" xfId="100" applyFill="1" applyBorder="1" applyProtection="1">
      <alignment/>
      <protection/>
    </xf>
    <xf numFmtId="0" fontId="42" fillId="0" borderId="0" xfId="100" applyFont="1" applyFill="1" applyBorder="1" applyProtection="1">
      <alignment/>
      <protection/>
    </xf>
    <xf numFmtId="0" fontId="42" fillId="0" borderId="0" xfId="100" applyFont="1" applyFill="1" applyBorder="1" applyAlignment="1" applyProtection="1">
      <alignment horizontal="center"/>
      <protection/>
    </xf>
    <xf numFmtId="164" fontId="44" fillId="0" borderId="0" xfId="100" applyNumberFormat="1" applyFont="1" applyFill="1" applyBorder="1" applyAlignment="1" applyProtection="1">
      <alignment vertical="center" wrapText="1"/>
      <protection/>
    </xf>
    <xf numFmtId="164" fontId="54" fillId="0" borderId="0" xfId="100" applyNumberFormat="1" applyFont="1" applyFill="1" applyBorder="1" applyAlignment="1" applyProtection="1">
      <alignment vertical="center" wrapText="1"/>
      <protection locked="0"/>
    </xf>
    <xf numFmtId="164" fontId="55" fillId="0" borderId="0" xfId="100" applyNumberFormat="1" applyFont="1" applyFill="1" applyBorder="1" applyAlignment="1" applyProtection="1">
      <alignment vertical="center" wrapText="1"/>
      <protection locked="0"/>
    </xf>
    <xf numFmtId="164" fontId="45" fillId="0" borderId="0" xfId="100" applyNumberFormat="1" applyFont="1" applyFill="1" applyBorder="1" applyAlignment="1" applyProtection="1">
      <alignment vertical="center" wrapText="1"/>
      <protection/>
    </xf>
    <xf numFmtId="164" fontId="45" fillId="0" borderId="0" xfId="100" applyNumberFormat="1" applyFont="1" applyFill="1" applyBorder="1" applyAlignment="1" applyProtection="1">
      <alignment vertical="center" wrapText="1"/>
      <protection locked="0"/>
    </xf>
    <xf numFmtId="164" fontId="44" fillId="0" borderId="0" xfId="100" applyNumberFormat="1" applyFont="1" applyFill="1" applyBorder="1" applyAlignment="1" applyProtection="1">
      <alignment vertical="center" wrapText="1"/>
      <protection locked="0"/>
    </xf>
    <xf numFmtId="0" fontId="21" fillId="0" borderId="0" xfId="100" applyFont="1" applyFill="1" applyBorder="1" applyProtection="1">
      <alignment/>
      <protection/>
    </xf>
    <xf numFmtId="164" fontId="43" fillId="0" borderId="0" xfId="100" applyNumberFormat="1" applyFont="1" applyFill="1" applyBorder="1" applyAlignment="1" applyProtection="1">
      <alignment vertical="center" wrapText="1"/>
      <protection/>
    </xf>
    <xf numFmtId="164" fontId="50" fillId="0" borderId="0" xfId="100" applyNumberFormat="1" applyFont="1" applyFill="1" applyBorder="1" applyAlignment="1" applyProtection="1">
      <alignment vertical="center" wrapText="1"/>
      <protection locked="0"/>
    </xf>
    <xf numFmtId="164" fontId="48" fillId="0" borderId="0" xfId="100" applyNumberFormat="1" applyFont="1" applyFill="1" applyBorder="1" applyAlignment="1" applyProtection="1">
      <alignment vertical="center" wrapText="1"/>
      <protection locked="0"/>
    </xf>
    <xf numFmtId="0" fontId="48" fillId="0" borderId="0" xfId="100" applyFont="1" applyFill="1" applyBorder="1" applyAlignment="1" applyProtection="1">
      <alignment vertical="center"/>
      <protection/>
    </xf>
    <xf numFmtId="164" fontId="41" fillId="0" borderId="0" xfId="100" applyNumberFormat="1" applyFont="1" applyFill="1" applyBorder="1" applyAlignment="1" applyProtection="1">
      <alignment vertical="center" wrapText="1"/>
      <protection locked="0"/>
    </xf>
    <xf numFmtId="164" fontId="43" fillId="0" borderId="0" xfId="0" applyNumberFormat="1" applyFont="1" applyBorder="1" applyAlignment="1" applyProtection="1" quotePrefix="1">
      <alignment vertical="center" wrapText="1"/>
      <protection/>
    </xf>
    <xf numFmtId="164" fontId="50" fillId="0" borderId="0" xfId="100" applyNumberFormat="1" applyFont="1" applyFill="1" applyBorder="1" applyAlignment="1" applyProtection="1">
      <alignment vertical="center" wrapText="1"/>
      <protection/>
    </xf>
    <xf numFmtId="0" fontId="51" fillId="0" borderId="23" xfId="0" applyFont="1" applyBorder="1" applyAlignment="1">
      <alignment/>
    </xf>
    <xf numFmtId="49" fontId="52" fillId="0" borderId="23" xfId="0" applyNumberFormat="1" applyFont="1" applyBorder="1" applyAlignment="1">
      <alignment horizontal="center"/>
    </xf>
    <xf numFmtId="0" fontId="52" fillId="0" borderId="23" xfId="0" applyFont="1" applyBorder="1" applyAlignment="1">
      <alignment/>
    </xf>
    <xf numFmtId="49" fontId="42" fillId="0" borderId="23" xfId="0" applyNumberFormat="1" applyFont="1" applyBorder="1" applyAlignment="1">
      <alignment horizontal="right"/>
    </xf>
    <xf numFmtId="49" fontId="42" fillId="0" borderId="23" xfId="0" applyNumberFormat="1" applyFont="1" applyBorder="1" applyAlignment="1">
      <alignment/>
    </xf>
    <xf numFmtId="49" fontId="51" fillId="0" borderId="23" xfId="0" applyNumberFormat="1" applyFont="1" applyBorder="1" applyAlignment="1">
      <alignment/>
    </xf>
    <xf numFmtId="49" fontId="46" fillId="0" borderId="23" xfId="0" applyNumberFormat="1" applyFont="1" applyBorder="1" applyAlignment="1">
      <alignment/>
    </xf>
    <xf numFmtId="164" fontId="51" fillId="0" borderId="0" xfId="100" applyNumberFormat="1" applyFont="1" applyFill="1" applyBorder="1" applyAlignment="1" applyProtection="1">
      <alignment horizontal="left"/>
      <protection/>
    </xf>
    <xf numFmtId="0" fontId="21" fillId="0" borderId="0" xfId="100" applyFont="1" applyFill="1" applyAlignment="1" applyProtection="1">
      <alignment/>
      <protection/>
    </xf>
    <xf numFmtId="49" fontId="51" fillId="0" borderId="23" xfId="100" applyNumberFormat="1" applyFont="1" applyFill="1" applyBorder="1" applyAlignment="1" applyProtection="1">
      <alignment vertical="center" wrapText="1"/>
      <protection/>
    </xf>
    <xf numFmtId="0" fontId="51" fillId="0" borderId="23" xfId="100" applyFont="1" applyFill="1" applyBorder="1" applyAlignment="1" applyProtection="1">
      <alignment vertical="center" wrapText="1"/>
      <protection/>
    </xf>
    <xf numFmtId="49" fontId="52" fillId="0" borderId="23" xfId="100" applyNumberFormat="1" applyFont="1" applyFill="1" applyBorder="1" applyAlignment="1" applyProtection="1">
      <alignment horizontal="center" vertical="center" wrapText="1"/>
      <protection/>
    </xf>
    <xf numFmtId="0" fontId="52" fillId="0" borderId="23" xfId="100" applyFont="1" applyFill="1" applyBorder="1" applyAlignment="1" applyProtection="1">
      <alignment/>
      <protection/>
    </xf>
    <xf numFmtId="0" fontId="52" fillId="0" borderId="23" xfId="100" applyFont="1" applyFill="1" applyBorder="1" applyAlignment="1" applyProtection="1">
      <alignment vertical="center" wrapText="1"/>
      <protection/>
    </xf>
    <xf numFmtId="0" fontId="52" fillId="0" borderId="23" xfId="100" applyFont="1" applyFill="1" applyBorder="1" applyAlignment="1" applyProtection="1">
      <alignment horizontal="left" vertical="center"/>
      <protection/>
    </xf>
    <xf numFmtId="0" fontId="51" fillId="0" borderId="23" xfId="100" applyFont="1" applyFill="1" applyBorder="1" applyAlignment="1" applyProtection="1">
      <alignment horizontal="left" vertical="center" wrapText="1" indent="1"/>
      <protection/>
    </xf>
    <xf numFmtId="0" fontId="51" fillId="0" borderId="23" xfId="0" applyFont="1" applyBorder="1" applyAlignment="1" applyProtection="1">
      <alignment horizontal="left" vertical="center" wrapText="1" indent="1"/>
      <protection/>
    </xf>
    <xf numFmtId="0" fontId="51" fillId="0" borderId="23" xfId="0" applyFont="1" applyBorder="1" applyAlignment="1" applyProtection="1">
      <alignment vertical="center" wrapText="1"/>
      <protection/>
    </xf>
    <xf numFmtId="49" fontId="42" fillId="0" borderId="23" xfId="100" applyNumberFormat="1" applyFont="1" applyFill="1" applyBorder="1" applyAlignment="1" applyProtection="1">
      <alignment horizontal="left" vertical="center" wrapText="1" indent="1"/>
      <protection/>
    </xf>
    <xf numFmtId="0" fontId="42" fillId="0" borderId="23" xfId="0" applyFont="1" applyBorder="1" applyAlignment="1" applyProtection="1">
      <alignment horizontal="left" vertical="center" wrapText="1" indent="1"/>
      <protection/>
    </xf>
    <xf numFmtId="0" fontId="42" fillId="0" borderId="23" xfId="0" applyFont="1" applyBorder="1" applyAlignment="1" applyProtection="1">
      <alignment vertical="center" wrapText="1"/>
      <protection/>
    </xf>
    <xf numFmtId="0" fontId="52" fillId="0" borderId="23" xfId="100" applyFont="1" applyFill="1" applyBorder="1" applyAlignment="1" applyProtection="1">
      <alignment horizontal="left" vertical="center" wrapText="1" indent="1"/>
      <protection/>
    </xf>
    <xf numFmtId="0" fontId="42" fillId="0" borderId="23" xfId="100" applyFont="1" applyFill="1" applyBorder="1" applyAlignment="1" applyProtection="1">
      <alignment horizontal="left" vertical="center" wrapText="1" indent="1"/>
      <protection/>
    </xf>
    <xf numFmtId="0" fontId="42" fillId="0" borderId="23" xfId="100" applyFont="1" applyFill="1" applyBorder="1" applyAlignment="1" applyProtection="1">
      <alignment vertical="center" wrapText="1"/>
      <protection/>
    </xf>
    <xf numFmtId="0" fontId="46" fillId="0" borderId="23" xfId="0" applyFont="1" applyBorder="1" applyAlignment="1" applyProtection="1">
      <alignment horizontal="left" vertical="center" wrapText="1" indent="1"/>
      <protection/>
    </xf>
    <xf numFmtId="0" fontId="46" fillId="0" borderId="23" xfId="0" applyFont="1" applyBorder="1" applyAlignment="1" applyProtection="1">
      <alignment vertical="center" wrapText="1"/>
      <protection/>
    </xf>
    <xf numFmtId="164" fontId="25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52" fillId="0" borderId="23" xfId="100" applyNumberFormat="1" applyFont="1" applyFill="1" applyBorder="1" applyAlignment="1" applyProtection="1">
      <alignment vertical="center" wrapText="1"/>
      <protection/>
    </xf>
    <xf numFmtId="164" fontId="28" fillId="0" borderId="57" xfId="99" applyNumberFormat="1" applyFont="1" applyBorder="1" applyAlignment="1">
      <alignment horizontal="center" vertical="center" wrapText="1"/>
      <protection/>
    </xf>
    <xf numFmtId="164" fontId="30" fillId="0" borderId="29" xfId="0" applyNumberFormat="1" applyFont="1" applyFill="1" applyBorder="1" applyAlignment="1" applyProtection="1">
      <alignment vertical="center" wrapText="1"/>
      <protection locked="0"/>
    </xf>
    <xf numFmtId="164" fontId="30" fillId="0" borderId="29" xfId="99" applyNumberFormat="1" applyFont="1" applyBorder="1" applyAlignment="1" applyProtection="1">
      <alignment vertical="center" wrapText="1"/>
      <protection locked="0"/>
    </xf>
    <xf numFmtId="164" fontId="53" fillId="0" borderId="29" xfId="99" applyNumberFormat="1" applyFont="1" applyBorder="1" applyAlignment="1" applyProtection="1">
      <alignment vertical="center" wrapText="1"/>
      <protection locked="0"/>
    </xf>
    <xf numFmtId="164" fontId="30" fillId="0" borderId="57" xfId="99" applyNumberFormat="1" applyFont="1" applyBorder="1" applyAlignment="1" applyProtection="1">
      <alignment vertical="center" wrapText="1"/>
      <protection locked="0"/>
    </xf>
    <xf numFmtId="164" fontId="53" fillId="0" borderId="59" xfId="0" applyNumberFormat="1" applyFont="1" applyFill="1" applyBorder="1" applyAlignment="1" applyProtection="1">
      <alignment vertical="center" wrapText="1"/>
      <protection locked="0"/>
    </xf>
    <xf numFmtId="164" fontId="30" fillId="0" borderId="27" xfId="99" applyNumberFormat="1" applyFont="1" applyBorder="1" applyAlignment="1" applyProtection="1">
      <alignment horizontal="left" vertical="center" wrapText="1"/>
      <protection locked="0"/>
    </xf>
    <xf numFmtId="164" fontId="30" fillId="0" borderId="28" xfId="99" applyNumberFormat="1" applyFont="1" applyBorder="1" applyAlignment="1" applyProtection="1">
      <alignment vertical="center" wrapText="1"/>
      <protection locked="0"/>
    </xf>
    <xf numFmtId="164" fontId="30" fillId="0" borderId="59" xfId="99" applyNumberFormat="1" applyFont="1" applyBorder="1" applyAlignment="1" applyProtection="1">
      <alignment vertical="center" wrapText="1"/>
      <protection locked="0"/>
    </xf>
    <xf numFmtId="164" fontId="28" fillId="0" borderId="0" xfId="100" applyNumberFormat="1" applyFont="1" applyFill="1" applyBorder="1" applyAlignment="1" applyProtection="1">
      <alignment horizontal="center" vertical="center"/>
      <protection/>
    </xf>
    <xf numFmtId="0" fontId="28" fillId="0" borderId="0" xfId="100" applyFont="1" applyFill="1" applyAlignment="1" applyProtection="1">
      <alignment horizontal="center"/>
      <protection/>
    </xf>
    <xf numFmtId="0" fontId="42" fillId="0" borderId="45" xfId="98" applyFont="1" applyBorder="1" applyAlignment="1">
      <alignment horizontal="center" vertical="center" wrapText="1"/>
      <protection/>
    </xf>
    <xf numFmtId="3" fontId="52" fillId="0" borderId="45" xfId="98" applyNumberFormat="1" applyFont="1" applyBorder="1">
      <alignment/>
      <protection/>
    </xf>
    <xf numFmtId="3" fontId="42" fillId="0" borderId="45" xfId="98" applyNumberFormat="1" applyFont="1" applyBorder="1">
      <alignment/>
      <protection/>
    </xf>
    <xf numFmtId="3" fontId="46" fillId="0" borderId="45" xfId="98" applyNumberFormat="1" applyFont="1" applyBorder="1">
      <alignment/>
      <protection/>
    </xf>
    <xf numFmtId="3" fontId="46" fillId="0" borderId="60" xfId="98" applyNumberFormat="1" applyFont="1" applyBorder="1">
      <alignment/>
      <protection/>
    </xf>
    <xf numFmtId="3" fontId="51" fillId="0" borderId="42" xfId="98" applyNumberFormat="1" applyFont="1" applyBorder="1">
      <alignment/>
      <protection/>
    </xf>
    <xf numFmtId="3" fontId="46" fillId="0" borderId="42" xfId="98" applyNumberFormat="1" applyFont="1" applyBorder="1">
      <alignment/>
      <protection/>
    </xf>
    <xf numFmtId="3" fontId="46" fillId="0" borderId="61" xfId="98" applyNumberFormat="1" applyFont="1" applyBorder="1">
      <alignment/>
      <protection/>
    </xf>
    <xf numFmtId="0" fontId="57" fillId="0" borderId="0" xfId="0" applyFont="1" applyAlignment="1">
      <alignment horizontal="center" wrapText="1"/>
    </xf>
    <xf numFmtId="164" fontId="58" fillId="0" borderId="0" xfId="0" applyNumberFormat="1" applyFont="1" applyFill="1" applyAlignment="1">
      <alignment vertical="center" wrapText="1"/>
    </xf>
    <xf numFmtId="164" fontId="23" fillId="0" borderId="0" xfId="0" applyNumberFormat="1" applyFont="1" applyFill="1" applyAlignment="1">
      <alignment horizontal="right" vertical="center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59" fillId="0" borderId="18" xfId="0" applyFont="1" applyFill="1" applyBorder="1" applyAlignment="1" applyProtection="1">
      <alignment horizontal="left" vertical="center" wrapText="1" indent="1"/>
      <protection/>
    </xf>
    <xf numFmtId="164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20" xfId="0" applyFont="1" applyFill="1" applyBorder="1" applyAlignment="1" applyProtection="1">
      <alignment horizontal="left" vertical="center" wrapText="1" indent="1"/>
      <protection/>
    </xf>
    <xf numFmtId="164" fontId="2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20" xfId="0" applyFont="1" applyFill="1" applyBorder="1" applyAlignment="1" applyProtection="1">
      <alignment horizontal="left" vertical="center" wrapText="1" indent="8"/>
      <protection/>
    </xf>
    <xf numFmtId="0" fontId="21" fillId="0" borderId="18" xfId="0" applyFont="1" applyFill="1" applyBorder="1" applyAlignment="1" applyProtection="1">
      <alignment vertical="center" wrapText="1"/>
      <protection locked="0"/>
    </xf>
    <xf numFmtId="0" fontId="21" fillId="0" borderId="20" xfId="0" applyFont="1" applyFill="1" applyBorder="1" applyAlignment="1" applyProtection="1">
      <alignment vertical="center" wrapText="1"/>
      <protection locked="0"/>
    </xf>
    <xf numFmtId="0" fontId="21" fillId="0" borderId="34" xfId="0" applyFont="1" applyFill="1" applyBorder="1" applyAlignment="1" applyProtection="1">
      <alignment vertical="center" wrapText="1"/>
      <protection locked="0"/>
    </xf>
    <xf numFmtId="164" fontId="2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0" applyFont="1" applyFill="1" applyBorder="1" applyAlignment="1" applyProtection="1">
      <alignment vertical="center" wrapText="1"/>
      <protection/>
    </xf>
    <xf numFmtId="164" fontId="25" fillId="0" borderId="56" xfId="0" applyNumberFormat="1" applyFont="1" applyFill="1" applyBorder="1" applyAlignment="1" applyProtection="1">
      <alignment vertical="center" wrapText="1"/>
      <protection/>
    </xf>
    <xf numFmtId="164" fontId="25" fillId="0" borderId="16" xfId="0" applyNumberFormat="1" applyFont="1" applyFill="1" applyBorder="1" applyAlignment="1" applyProtection="1">
      <alignment vertical="center" wrapText="1"/>
      <protection/>
    </xf>
    <xf numFmtId="164" fontId="21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3" xfId="100" applyNumberFormat="1" applyFont="1" applyFill="1" applyBorder="1" applyProtection="1">
      <alignment/>
      <protection/>
    </xf>
    <xf numFmtId="0" fontId="28" fillId="0" borderId="0" xfId="100" applyFont="1" applyFill="1" applyAlignment="1" applyProtection="1">
      <alignment/>
      <protection/>
    </xf>
    <xf numFmtId="0" fontId="43" fillId="0" borderId="0" xfId="100" applyFont="1" applyFill="1" applyAlignment="1" applyProtection="1">
      <alignment horizontal="center"/>
      <protection/>
    </xf>
    <xf numFmtId="164" fontId="50" fillId="0" borderId="0" xfId="100" applyNumberFormat="1" applyFont="1" applyFill="1" applyBorder="1" applyAlignment="1" applyProtection="1">
      <alignment horizontal="left" vertical="center"/>
      <protection/>
    </xf>
    <xf numFmtId="164" fontId="51" fillId="0" borderId="0" xfId="100" applyNumberFormat="1" applyFont="1" applyFill="1" applyBorder="1" applyAlignment="1" applyProtection="1">
      <alignment horizontal="left"/>
      <protection/>
    </xf>
    <xf numFmtId="0" fontId="51" fillId="0" borderId="63" xfId="0" applyFont="1" applyFill="1" applyBorder="1" applyAlignment="1" applyProtection="1">
      <alignment horizontal="right" vertical="center"/>
      <protection/>
    </xf>
    <xf numFmtId="0" fontId="42" fillId="0" borderId="0" xfId="100" applyFont="1" applyFill="1" applyAlignment="1" applyProtection="1">
      <alignment horizontal="right"/>
      <protection/>
    </xf>
    <xf numFmtId="164" fontId="24" fillId="0" borderId="64" xfId="0" applyNumberFormat="1" applyFont="1" applyFill="1" applyBorder="1" applyAlignment="1" applyProtection="1">
      <alignment horizontal="center" vertical="center" wrapText="1"/>
      <protection/>
    </xf>
    <xf numFmtId="164" fontId="24" fillId="0" borderId="65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52" xfId="0" applyNumberFormat="1" applyFont="1" applyFill="1" applyBorder="1" applyAlignment="1" applyProtection="1">
      <alignment horizontal="center" vertical="center" wrapText="1"/>
      <protection/>
    </xf>
    <xf numFmtId="164" fontId="24" fillId="0" borderId="66" xfId="0" applyNumberFormat="1" applyFont="1" applyFill="1" applyBorder="1" applyAlignment="1" applyProtection="1">
      <alignment horizontal="center" vertical="center" wrapText="1"/>
      <protection/>
    </xf>
    <xf numFmtId="164" fontId="24" fillId="0" borderId="67" xfId="0" applyNumberFormat="1" applyFont="1" applyFill="1" applyBorder="1" applyAlignment="1" applyProtection="1">
      <alignment horizontal="center" vertical="center" wrapText="1"/>
      <protection/>
    </xf>
    <xf numFmtId="164" fontId="23" fillId="0" borderId="68" xfId="0" applyNumberFormat="1" applyFont="1" applyFill="1" applyBorder="1" applyAlignment="1" applyProtection="1">
      <alignment horizontal="center" vertical="center"/>
      <protection/>
    </xf>
    <xf numFmtId="164" fontId="22" fillId="0" borderId="0" xfId="99" applyNumberFormat="1" applyFont="1" applyAlignment="1">
      <alignment horizontal="center" vertical="center" wrapText="1"/>
      <protection/>
    </xf>
    <xf numFmtId="164" fontId="16" fillId="0" borderId="0" xfId="99" applyNumberFormat="1" applyFont="1" applyAlignment="1">
      <alignment horizontal="center" vertical="center" wrapText="1"/>
      <protection/>
    </xf>
    <xf numFmtId="0" fontId="41" fillId="0" borderId="0" xfId="100" applyFont="1" applyFill="1" applyAlignment="1" applyProtection="1">
      <alignment horizontal="right"/>
      <protection/>
    </xf>
    <xf numFmtId="164" fontId="23" fillId="0" borderId="0" xfId="100" applyNumberFormat="1" applyFont="1" applyFill="1" applyBorder="1" applyAlignment="1" applyProtection="1">
      <alignment horizontal="left" vertical="center"/>
      <protection/>
    </xf>
    <xf numFmtId="164" fontId="28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100" applyFont="1" applyFill="1" applyAlignment="1" applyProtection="1">
      <alignment horizontal="center"/>
      <protection/>
    </xf>
    <xf numFmtId="0" fontId="44" fillId="0" borderId="0" xfId="100" applyFont="1" applyFill="1" applyAlignment="1" applyProtection="1">
      <alignment horizontal="center"/>
      <protection/>
    </xf>
    <xf numFmtId="0" fontId="0" fillId="0" borderId="0" xfId="100" applyFont="1" applyFill="1" applyAlignment="1" applyProtection="1">
      <alignment horizontal="right"/>
      <protection/>
    </xf>
    <xf numFmtId="164" fontId="23" fillId="0" borderId="0" xfId="100" applyNumberFormat="1" applyFont="1" applyFill="1" applyBorder="1" applyAlignment="1" applyProtection="1">
      <alignment horizontal="left"/>
      <protection/>
    </xf>
    <xf numFmtId="0" fontId="28" fillId="0" borderId="0" xfId="100" applyFont="1" applyFill="1" applyAlignment="1" applyProtection="1">
      <alignment horizontal="center"/>
      <protection/>
    </xf>
    <xf numFmtId="0" fontId="51" fillId="0" borderId="6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57" fillId="0" borderId="0" xfId="0" applyFont="1" applyAlignment="1">
      <alignment horizontal="center" wrapText="1"/>
    </xf>
    <xf numFmtId="0" fontId="42" fillId="0" borderId="31" xfId="98" applyFont="1" applyBorder="1" applyAlignment="1">
      <alignment horizontal="center" vertical="center" wrapText="1"/>
      <protection/>
    </xf>
    <xf numFmtId="0" fontId="42" fillId="0" borderId="69" xfId="98" applyFont="1" applyBorder="1" applyAlignment="1">
      <alignment horizontal="center" vertical="center" wrapText="1"/>
      <protection/>
    </xf>
    <xf numFmtId="0" fontId="42" fillId="0" borderId="32" xfId="98" applyFont="1" applyBorder="1" applyAlignment="1">
      <alignment horizontal="center" vertical="center" wrapText="1"/>
      <protection/>
    </xf>
    <xf numFmtId="0" fontId="42" fillId="0" borderId="33" xfId="98" applyFont="1" applyBorder="1" applyAlignment="1">
      <alignment horizontal="center" vertical="center" wrapText="1"/>
      <protection/>
    </xf>
    <xf numFmtId="0" fontId="46" fillId="0" borderId="70" xfId="98" applyFont="1" applyBorder="1" applyAlignment="1">
      <alignment horizontal="center" vertical="center"/>
      <protection/>
    </xf>
    <xf numFmtId="0" fontId="46" fillId="0" borderId="71" xfId="98" applyFont="1" applyBorder="1" applyAlignment="1">
      <alignment horizontal="center" vertical="center"/>
      <protection/>
    </xf>
    <xf numFmtId="0" fontId="46" fillId="0" borderId="72" xfId="98" applyFont="1" applyBorder="1" applyAlignment="1">
      <alignment horizontal="center" vertical="center"/>
      <protection/>
    </xf>
    <xf numFmtId="0" fontId="45" fillId="0" borderId="0" xfId="98" applyFont="1" applyAlignment="1">
      <alignment horizontal="center"/>
      <protection/>
    </xf>
    <xf numFmtId="0" fontId="0" fillId="0" borderId="0" xfId="0" applyAlignment="1">
      <alignment horizontal="center"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" xfId="92"/>
    <cellStyle name="Magyarázó szöveg" xfId="93"/>
    <cellStyle name="Már látott hiperhivatkozás" xfId="94"/>
    <cellStyle name="Neutral" xfId="95"/>
    <cellStyle name="Normál 2" xfId="96"/>
    <cellStyle name="Normál 3" xfId="97"/>
    <cellStyle name="Normál 4" xfId="98"/>
    <cellStyle name="Normál_ktgv.rendelet" xfId="99"/>
    <cellStyle name="Normál_KVRENMUNKA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83"/>
  <sheetViews>
    <sheetView zoomScale="120" zoomScaleNormal="120" zoomScaleSheetLayoutView="100" workbookViewId="0" topLeftCell="A1">
      <selection activeCell="B1" sqref="B1:G1"/>
    </sheetView>
  </sheetViews>
  <sheetFormatPr defaultColWidth="9.00390625" defaultRowHeight="12.75"/>
  <cols>
    <col min="1" max="1" width="10.375" style="158" customWidth="1"/>
    <col min="2" max="2" width="59.125" style="158" bestFit="1" customWidth="1"/>
    <col min="3" max="3" width="6.625" style="158" customWidth="1"/>
    <col min="4" max="4" width="11.125" style="143" bestFit="1" customWidth="1"/>
    <col min="5" max="5" width="11.125" style="143" customWidth="1"/>
    <col min="6" max="6" width="10.875" style="1" bestFit="1" customWidth="1"/>
    <col min="7" max="7" width="12.875" style="1" customWidth="1"/>
    <col min="8" max="16384" width="9.375" style="1" customWidth="1"/>
  </cols>
  <sheetData>
    <row r="1" spans="2:7" ht="15.75">
      <c r="B1" s="405" t="s">
        <v>373</v>
      </c>
      <c r="C1" s="405"/>
      <c r="D1" s="405"/>
      <c r="E1" s="405"/>
      <c r="F1" s="405"/>
      <c r="G1" s="405"/>
    </row>
    <row r="2" spans="2:5" ht="11.25" customHeight="1">
      <c r="B2" s="157"/>
      <c r="C2" s="157"/>
      <c r="D2" s="157"/>
      <c r="E2" s="157"/>
    </row>
    <row r="3" spans="1:7" ht="15.75">
      <c r="A3" s="401" t="s">
        <v>140</v>
      </c>
      <c r="B3" s="401"/>
      <c r="C3" s="401"/>
      <c r="D3" s="401"/>
      <c r="E3" s="401"/>
      <c r="F3" s="401"/>
      <c r="G3" s="401"/>
    </row>
    <row r="4" spans="1:7" ht="15.75">
      <c r="A4" s="401" t="s">
        <v>252</v>
      </c>
      <c r="B4" s="401"/>
      <c r="C4" s="401"/>
      <c r="D4" s="401"/>
      <c r="E4" s="401"/>
      <c r="F4" s="401"/>
      <c r="G4" s="401"/>
    </row>
    <row r="5" spans="1:7" ht="16.5" customHeight="1">
      <c r="A5" s="402"/>
      <c r="B5" s="402"/>
      <c r="C5" s="159"/>
      <c r="F5" s="404" t="s">
        <v>0</v>
      </c>
      <c r="G5" s="404"/>
    </row>
    <row r="6" spans="1:7" s="140" customFormat="1" ht="33.75">
      <c r="A6" s="104" t="s">
        <v>1</v>
      </c>
      <c r="B6" s="104" t="s">
        <v>2</v>
      </c>
      <c r="C6" s="104" t="s">
        <v>221</v>
      </c>
      <c r="D6" s="104" t="s">
        <v>250</v>
      </c>
      <c r="E6" s="104" t="s">
        <v>334</v>
      </c>
      <c r="F6" s="104" t="s">
        <v>317</v>
      </c>
      <c r="G6" s="104" t="s">
        <v>304</v>
      </c>
    </row>
    <row r="7" spans="1:7" s="141" customFormat="1" ht="12" customHeight="1">
      <c r="A7" s="147">
        <v>1</v>
      </c>
      <c r="B7" s="147">
        <v>2</v>
      </c>
      <c r="C7" s="148">
        <v>3</v>
      </c>
      <c r="D7" s="147">
        <v>4</v>
      </c>
      <c r="E7" s="147">
        <v>4</v>
      </c>
      <c r="F7" s="147">
        <v>4</v>
      </c>
      <c r="G7" s="147">
        <v>4</v>
      </c>
    </row>
    <row r="8" spans="1:7" s="2" customFormat="1" ht="12" customHeight="1">
      <c r="A8" s="104" t="s">
        <v>130</v>
      </c>
      <c r="B8" s="105" t="s">
        <v>72</v>
      </c>
      <c r="C8" s="106"/>
      <c r="D8" s="142">
        <f>D9+D22+D29+D39</f>
        <v>140502</v>
      </c>
      <c r="E8" s="142">
        <v>165315</v>
      </c>
      <c r="F8" s="142">
        <f>F9+F22+F29+F39</f>
        <v>22493</v>
      </c>
      <c r="G8" s="142">
        <f>G9+G22+G29+G39</f>
        <v>187808</v>
      </c>
    </row>
    <row r="9" spans="1:7" s="2" customFormat="1" ht="12" customHeight="1">
      <c r="A9" s="322" t="s">
        <v>182</v>
      </c>
      <c r="B9" s="322" t="s">
        <v>139</v>
      </c>
      <c r="C9" s="322" t="s">
        <v>100</v>
      </c>
      <c r="D9" s="186">
        <f>D17+D10</f>
        <v>62893</v>
      </c>
      <c r="E9" s="186">
        <v>86261</v>
      </c>
      <c r="F9" s="186">
        <f>F17+F10</f>
        <v>13615</v>
      </c>
      <c r="G9" s="186">
        <f>G17+G10</f>
        <v>99876</v>
      </c>
    </row>
    <row r="10" spans="1:7" s="2" customFormat="1" ht="12" customHeight="1">
      <c r="A10" s="323" t="s">
        <v>131</v>
      </c>
      <c r="B10" s="324" t="s">
        <v>132</v>
      </c>
      <c r="C10" s="324" t="s">
        <v>96</v>
      </c>
      <c r="D10" s="187">
        <f>SUM(D11:D16)</f>
        <v>55933</v>
      </c>
      <c r="E10" s="187">
        <v>77235</v>
      </c>
      <c r="F10" s="187">
        <f>SUM(F11:F16)</f>
        <v>1225</v>
      </c>
      <c r="G10" s="187">
        <f>SUM(G11:G16)</f>
        <v>78460</v>
      </c>
    </row>
    <row r="11" spans="1:7" s="3" customFormat="1" ht="12" customHeight="1">
      <c r="A11" s="325" t="s">
        <v>133</v>
      </c>
      <c r="B11" s="326" t="s">
        <v>85</v>
      </c>
      <c r="C11" s="106" t="s">
        <v>84</v>
      </c>
      <c r="D11" s="181">
        <v>22583</v>
      </c>
      <c r="E11" s="181">
        <v>23583</v>
      </c>
      <c r="F11" s="181">
        <f aca="true" t="shared" si="0" ref="F11:F16">G11-E11</f>
        <v>0</v>
      </c>
      <c r="G11" s="181">
        <v>23583</v>
      </c>
    </row>
    <row r="12" spans="1:7" s="3" customFormat="1" ht="12" customHeight="1">
      <c r="A12" s="325" t="s">
        <v>134</v>
      </c>
      <c r="B12" s="106" t="s">
        <v>87</v>
      </c>
      <c r="C12" s="106" t="s">
        <v>86</v>
      </c>
      <c r="D12" s="182">
        <v>0</v>
      </c>
      <c r="E12" s="182">
        <v>13585</v>
      </c>
      <c r="F12" s="181">
        <f t="shared" si="0"/>
        <v>301</v>
      </c>
      <c r="G12" s="181">
        <v>13886</v>
      </c>
    </row>
    <row r="13" spans="1:7" s="3" customFormat="1" ht="12" customHeight="1">
      <c r="A13" s="325" t="s">
        <v>135</v>
      </c>
      <c r="B13" s="106" t="s">
        <v>89</v>
      </c>
      <c r="C13" s="106" t="s">
        <v>88</v>
      </c>
      <c r="D13" s="182">
        <v>31122</v>
      </c>
      <c r="E13" s="182">
        <v>35746</v>
      </c>
      <c r="F13" s="181">
        <f t="shared" si="0"/>
        <v>353</v>
      </c>
      <c r="G13" s="181">
        <v>36099</v>
      </c>
    </row>
    <row r="14" spans="1:7" s="3" customFormat="1" ht="12" customHeight="1">
      <c r="A14" s="325" t="s">
        <v>136</v>
      </c>
      <c r="B14" s="106" t="s">
        <v>91</v>
      </c>
      <c r="C14" s="106" t="s">
        <v>90</v>
      </c>
      <c r="D14" s="182">
        <v>2228</v>
      </c>
      <c r="E14" s="182">
        <v>2476</v>
      </c>
      <c r="F14" s="181">
        <f t="shared" si="0"/>
        <v>127</v>
      </c>
      <c r="G14" s="181">
        <v>2603</v>
      </c>
    </row>
    <row r="15" spans="1:7" s="3" customFormat="1" ht="12" customHeight="1">
      <c r="A15" s="325" t="s">
        <v>137</v>
      </c>
      <c r="B15" s="106" t="s">
        <v>95</v>
      </c>
      <c r="C15" s="106" t="s">
        <v>92</v>
      </c>
      <c r="D15" s="182"/>
      <c r="E15" s="182">
        <v>1737</v>
      </c>
      <c r="F15" s="181">
        <f t="shared" si="0"/>
        <v>444</v>
      </c>
      <c r="G15" s="181">
        <v>2181</v>
      </c>
    </row>
    <row r="16" spans="1:7" s="3" customFormat="1" ht="12" customHeight="1">
      <c r="A16" s="325" t="s">
        <v>138</v>
      </c>
      <c r="B16" s="106" t="s">
        <v>305</v>
      </c>
      <c r="C16" s="106" t="s">
        <v>94</v>
      </c>
      <c r="D16" s="182">
        <v>0</v>
      </c>
      <c r="E16" s="182">
        <v>108</v>
      </c>
      <c r="F16" s="181">
        <f t="shared" si="0"/>
        <v>0</v>
      </c>
      <c r="G16" s="181">
        <v>108</v>
      </c>
    </row>
    <row r="17" spans="1:7" s="101" customFormat="1" ht="12" customHeight="1">
      <c r="A17" s="323" t="s">
        <v>141</v>
      </c>
      <c r="B17" s="324" t="s">
        <v>99</v>
      </c>
      <c r="C17" s="324" t="s">
        <v>98</v>
      </c>
      <c r="D17" s="187">
        <f>SUM(D18:D21)</f>
        <v>6960</v>
      </c>
      <c r="E17" s="187">
        <f>SUM(E18:E21)</f>
        <v>9026</v>
      </c>
      <c r="F17" s="187">
        <f>SUM(F18:F21)</f>
        <v>12390</v>
      </c>
      <c r="G17" s="187">
        <f>SUM(G18:G21)</f>
        <v>21416</v>
      </c>
    </row>
    <row r="18" spans="1:7" s="3" customFormat="1" ht="12" customHeight="1">
      <c r="A18" s="325" t="s">
        <v>142</v>
      </c>
      <c r="B18" s="192" t="s">
        <v>146</v>
      </c>
      <c r="C18" s="192" t="s">
        <v>143</v>
      </c>
      <c r="D18" s="187">
        <v>3540</v>
      </c>
      <c r="E18" s="187">
        <v>3540</v>
      </c>
      <c r="F18" s="298">
        <f>G18-E18</f>
        <v>1241</v>
      </c>
      <c r="G18" s="187">
        <v>4781</v>
      </c>
    </row>
    <row r="19" spans="1:7" s="3" customFormat="1" ht="12" customHeight="1">
      <c r="A19" s="325" t="s">
        <v>144</v>
      </c>
      <c r="B19" s="106" t="s">
        <v>145</v>
      </c>
      <c r="C19" s="324" t="s">
        <v>97</v>
      </c>
      <c r="D19" s="182">
        <v>3420</v>
      </c>
      <c r="E19" s="182">
        <v>5486</v>
      </c>
      <c r="F19" s="298">
        <f>G19-E19</f>
        <v>3050</v>
      </c>
      <c r="G19" s="182">
        <v>8536</v>
      </c>
    </row>
    <row r="20" spans="1:7" s="3" customFormat="1" ht="12" customHeight="1">
      <c r="A20" s="325" t="s">
        <v>318</v>
      </c>
      <c r="B20" s="106" t="s">
        <v>319</v>
      </c>
      <c r="C20" s="324" t="s">
        <v>320</v>
      </c>
      <c r="D20" s="182"/>
      <c r="E20" s="182"/>
      <c r="F20" s="298">
        <f>G20-E20</f>
        <v>312</v>
      </c>
      <c r="G20" s="144">
        <v>312</v>
      </c>
    </row>
    <row r="21" spans="1:7" s="3" customFormat="1" ht="12" customHeight="1">
      <c r="A21" s="325" t="s">
        <v>321</v>
      </c>
      <c r="B21" s="106" t="s">
        <v>323</v>
      </c>
      <c r="C21" s="324" t="s">
        <v>322</v>
      </c>
      <c r="D21" s="182"/>
      <c r="E21" s="182"/>
      <c r="F21" s="298">
        <f>G21-E21</f>
        <v>7787</v>
      </c>
      <c r="G21" s="144">
        <v>7787</v>
      </c>
    </row>
    <row r="22" spans="1:7" s="3" customFormat="1" ht="12" customHeight="1">
      <c r="A22" s="327" t="s">
        <v>183</v>
      </c>
      <c r="B22" s="322" t="s">
        <v>34</v>
      </c>
      <c r="C22" s="322" t="s">
        <v>107</v>
      </c>
      <c r="D22" s="186">
        <f>D23+D24+D28</f>
        <v>39530</v>
      </c>
      <c r="E22" s="186">
        <f>E23+E24+E28</f>
        <v>39530</v>
      </c>
      <c r="F22" s="186">
        <f>F23+F24+F28</f>
        <v>8130</v>
      </c>
      <c r="G22" s="186">
        <f>G23+G24+G28</f>
        <v>47660</v>
      </c>
    </row>
    <row r="23" spans="1:7" s="3" customFormat="1" ht="12" customHeight="1">
      <c r="A23" s="323" t="s">
        <v>150</v>
      </c>
      <c r="B23" s="324" t="s">
        <v>173</v>
      </c>
      <c r="C23" s="324" t="s">
        <v>147</v>
      </c>
      <c r="D23" s="187">
        <v>9000</v>
      </c>
      <c r="E23" s="187">
        <v>9000</v>
      </c>
      <c r="F23" s="352">
        <f>G23-D23</f>
        <v>0</v>
      </c>
      <c r="G23" s="187">
        <v>9000</v>
      </c>
    </row>
    <row r="24" spans="1:7" s="3" customFormat="1" ht="12" customHeight="1">
      <c r="A24" s="323" t="s">
        <v>149</v>
      </c>
      <c r="B24" s="324" t="s">
        <v>106</v>
      </c>
      <c r="C24" s="324" t="s">
        <v>105</v>
      </c>
      <c r="D24" s="187">
        <f>SUM(D25:D27)</f>
        <v>30130</v>
      </c>
      <c r="E24" s="187">
        <v>29630</v>
      </c>
      <c r="F24" s="352">
        <f>G24-E24</f>
        <v>8230</v>
      </c>
      <c r="G24" s="187">
        <f>SUM(G25:G27)</f>
        <v>37860</v>
      </c>
    </row>
    <row r="25" spans="1:7" s="3" customFormat="1" ht="12" customHeight="1">
      <c r="A25" s="325" t="s">
        <v>175</v>
      </c>
      <c r="B25" s="106" t="s">
        <v>102</v>
      </c>
      <c r="C25" s="324" t="s">
        <v>170</v>
      </c>
      <c r="D25" s="182">
        <v>25000</v>
      </c>
      <c r="E25" s="182">
        <v>25000</v>
      </c>
      <c r="F25" s="181">
        <f>G25-E25</f>
        <v>8230</v>
      </c>
      <c r="G25" s="182">
        <v>33230</v>
      </c>
    </row>
    <row r="26" spans="1:7" s="3" customFormat="1" ht="12" customHeight="1">
      <c r="A26" s="325" t="s">
        <v>176</v>
      </c>
      <c r="B26" s="106" t="s">
        <v>103</v>
      </c>
      <c r="C26" s="324" t="s">
        <v>171</v>
      </c>
      <c r="D26" s="182">
        <v>4630</v>
      </c>
      <c r="E26" s="182">
        <v>4630</v>
      </c>
      <c r="F26" s="181"/>
      <c r="G26" s="182">
        <v>4630</v>
      </c>
    </row>
    <row r="27" spans="1:7" s="3" customFormat="1" ht="12" customHeight="1">
      <c r="A27" s="325" t="s">
        <v>177</v>
      </c>
      <c r="B27" s="106" t="s">
        <v>104</v>
      </c>
      <c r="C27" s="324" t="s">
        <v>172</v>
      </c>
      <c r="D27" s="182">
        <v>500</v>
      </c>
      <c r="E27" s="182">
        <v>0</v>
      </c>
      <c r="F27" s="181">
        <f>G27-E27</f>
        <v>0</v>
      </c>
      <c r="G27" s="182">
        <v>0</v>
      </c>
    </row>
    <row r="28" spans="1:7" s="3" customFormat="1" ht="12" customHeight="1">
      <c r="A28" s="323" t="s">
        <v>151</v>
      </c>
      <c r="B28" s="324" t="s">
        <v>174</v>
      </c>
      <c r="C28" s="324" t="s">
        <v>148</v>
      </c>
      <c r="D28" s="187">
        <v>400</v>
      </c>
      <c r="E28" s="187">
        <v>900</v>
      </c>
      <c r="F28" s="352">
        <f>G28-E28</f>
        <v>-100</v>
      </c>
      <c r="G28" s="187">
        <v>800</v>
      </c>
    </row>
    <row r="29" spans="1:7" s="3" customFormat="1" ht="12" customHeight="1">
      <c r="A29" s="327" t="s">
        <v>184</v>
      </c>
      <c r="B29" s="322" t="s">
        <v>72</v>
      </c>
      <c r="C29" s="322" t="s">
        <v>118</v>
      </c>
      <c r="D29" s="186">
        <f>SUM(D30:D38)</f>
        <v>38079</v>
      </c>
      <c r="E29" s="186">
        <v>38524</v>
      </c>
      <c r="F29" s="186">
        <f>SUM(F30:F38)</f>
        <v>748</v>
      </c>
      <c r="G29" s="186">
        <f>SUM(G30:G38)</f>
        <v>39272</v>
      </c>
    </row>
    <row r="30" spans="1:7" s="3" customFormat="1" ht="12" customHeight="1">
      <c r="A30" s="323" t="s">
        <v>156</v>
      </c>
      <c r="B30" s="324" t="s">
        <v>7</v>
      </c>
      <c r="C30" s="324" t="s">
        <v>152</v>
      </c>
      <c r="D30" s="352">
        <v>100</v>
      </c>
      <c r="E30" s="352">
        <v>100</v>
      </c>
      <c r="F30" s="352">
        <f aca="true" t="shared" si="1" ref="F30:F39">G30-E30</f>
        <v>0</v>
      </c>
      <c r="G30" s="352">
        <v>100</v>
      </c>
    </row>
    <row r="31" spans="1:7" s="3" customFormat="1" ht="12" customHeight="1">
      <c r="A31" s="323" t="s">
        <v>157</v>
      </c>
      <c r="B31" s="324" t="s">
        <v>8</v>
      </c>
      <c r="C31" s="324" t="s">
        <v>108</v>
      </c>
      <c r="D31" s="187">
        <v>4400</v>
      </c>
      <c r="E31" s="187">
        <v>4400</v>
      </c>
      <c r="F31" s="352">
        <f t="shared" si="1"/>
        <v>500</v>
      </c>
      <c r="G31" s="352">
        <v>4900</v>
      </c>
    </row>
    <row r="32" spans="1:7" s="3" customFormat="1" ht="12" customHeight="1">
      <c r="A32" s="323" t="s">
        <v>158</v>
      </c>
      <c r="B32" s="324" t="s">
        <v>110</v>
      </c>
      <c r="C32" s="324" t="s">
        <v>109</v>
      </c>
      <c r="D32" s="187">
        <v>4390</v>
      </c>
      <c r="E32" s="187">
        <v>4390</v>
      </c>
      <c r="F32" s="352">
        <f t="shared" si="1"/>
        <v>0</v>
      </c>
      <c r="G32" s="352">
        <v>4390</v>
      </c>
    </row>
    <row r="33" spans="1:7" s="3" customFormat="1" ht="12" customHeight="1">
      <c r="A33" s="323" t="s">
        <v>159</v>
      </c>
      <c r="B33" s="324" t="s">
        <v>9</v>
      </c>
      <c r="C33" s="324" t="s">
        <v>111</v>
      </c>
      <c r="D33" s="187">
        <v>7770</v>
      </c>
      <c r="E33" s="187">
        <v>7770</v>
      </c>
      <c r="F33" s="352">
        <f t="shared" si="1"/>
        <v>0</v>
      </c>
      <c r="G33" s="352">
        <v>7770</v>
      </c>
    </row>
    <row r="34" spans="1:7" s="3" customFormat="1" ht="12" customHeight="1">
      <c r="A34" s="323" t="s">
        <v>160</v>
      </c>
      <c r="B34" s="324" t="s">
        <v>112</v>
      </c>
      <c r="C34" s="324" t="s">
        <v>153</v>
      </c>
      <c r="D34" s="187">
        <v>10000</v>
      </c>
      <c r="E34" s="187">
        <v>10350</v>
      </c>
      <c r="F34" s="352">
        <f t="shared" si="1"/>
        <v>0</v>
      </c>
      <c r="G34" s="352">
        <v>10350</v>
      </c>
    </row>
    <row r="35" spans="1:7" s="3" customFormat="1" ht="12" customHeight="1">
      <c r="A35" s="323" t="s">
        <v>161</v>
      </c>
      <c r="B35" s="324" t="s">
        <v>114</v>
      </c>
      <c r="C35" s="324" t="s">
        <v>113</v>
      </c>
      <c r="D35" s="187">
        <v>7959</v>
      </c>
      <c r="E35" s="187">
        <v>8054</v>
      </c>
      <c r="F35" s="352">
        <f t="shared" si="1"/>
        <v>0</v>
      </c>
      <c r="G35" s="352">
        <v>8054</v>
      </c>
    </row>
    <row r="36" spans="1:7" s="3" customFormat="1" ht="12" customHeight="1">
      <c r="A36" s="323" t="s">
        <v>162</v>
      </c>
      <c r="B36" s="324" t="s">
        <v>116</v>
      </c>
      <c r="C36" s="324" t="s">
        <v>115</v>
      </c>
      <c r="D36" s="187"/>
      <c r="E36" s="187">
        <v>0</v>
      </c>
      <c r="F36" s="352">
        <f t="shared" si="1"/>
        <v>248</v>
      </c>
      <c r="G36" s="352">
        <v>248</v>
      </c>
    </row>
    <row r="37" spans="1:7" s="3" customFormat="1" ht="12" customHeight="1">
      <c r="A37" s="323" t="s">
        <v>163</v>
      </c>
      <c r="B37" s="324" t="s">
        <v>10</v>
      </c>
      <c r="C37" s="324" t="s">
        <v>154</v>
      </c>
      <c r="D37" s="187">
        <v>100</v>
      </c>
      <c r="E37" s="187">
        <v>100</v>
      </c>
      <c r="F37" s="352">
        <f t="shared" si="1"/>
        <v>0</v>
      </c>
      <c r="G37" s="352">
        <v>100</v>
      </c>
    </row>
    <row r="38" spans="1:7" s="3" customFormat="1" ht="12" customHeight="1">
      <c r="A38" s="323" t="s">
        <v>164</v>
      </c>
      <c r="B38" s="324" t="s">
        <v>117</v>
      </c>
      <c r="C38" s="324" t="s">
        <v>155</v>
      </c>
      <c r="D38" s="187">
        <v>3360</v>
      </c>
      <c r="E38" s="187">
        <v>3360</v>
      </c>
      <c r="F38" s="352">
        <f t="shared" si="1"/>
        <v>0</v>
      </c>
      <c r="G38" s="352">
        <v>3360</v>
      </c>
    </row>
    <row r="39" spans="1:7" s="3" customFormat="1" ht="12" customHeight="1">
      <c r="A39" s="327" t="s">
        <v>185</v>
      </c>
      <c r="B39" s="322" t="s">
        <v>121</v>
      </c>
      <c r="C39" s="322" t="s">
        <v>120</v>
      </c>
      <c r="D39" s="186">
        <v>0</v>
      </c>
      <c r="E39" s="186">
        <v>1000</v>
      </c>
      <c r="F39" s="189">
        <f t="shared" si="1"/>
        <v>0</v>
      </c>
      <c r="G39" s="189">
        <v>1000</v>
      </c>
    </row>
    <row r="40" spans="1:7" s="3" customFormat="1" ht="9.75" customHeight="1">
      <c r="A40" s="323"/>
      <c r="B40" s="324"/>
      <c r="C40" s="324"/>
      <c r="D40" s="182"/>
      <c r="E40" s="182"/>
      <c r="F40" s="182"/>
      <c r="G40" s="182"/>
    </row>
    <row r="41" spans="1:7" s="3" customFormat="1" ht="12" customHeight="1">
      <c r="A41" s="104" t="s">
        <v>165</v>
      </c>
      <c r="B41" s="105" t="s">
        <v>57</v>
      </c>
      <c r="C41" s="106"/>
      <c r="D41" s="142">
        <f>D42+D46+D47</f>
        <v>0</v>
      </c>
      <c r="E41" s="142">
        <f>E42+E46+E47</f>
        <v>69157</v>
      </c>
      <c r="F41" s="142">
        <f>F42+F46+F47</f>
        <v>0</v>
      </c>
      <c r="G41" s="142">
        <f>G42+G46+G47</f>
        <v>69157</v>
      </c>
    </row>
    <row r="42" spans="1:7" s="3" customFormat="1" ht="12" customHeight="1">
      <c r="A42" s="327" t="s">
        <v>166</v>
      </c>
      <c r="B42" s="322" t="s">
        <v>169</v>
      </c>
      <c r="C42" s="322" t="s">
        <v>101</v>
      </c>
      <c r="D42" s="182">
        <f>SUM(D43:D45)</f>
        <v>0</v>
      </c>
      <c r="E42" s="182">
        <f>SUM(E43:E45)</f>
        <v>57203</v>
      </c>
      <c r="F42" s="182">
        <f>SUM(F43:F45)</f>
        <v>5977</v>
      </c>
      <c r="G42" s="182">
        <f>SUM(G43:G45)</f>
        <v>63180</v>
      </c>
    </row>
    <row r="43" spans="1:7" s="3" customFormat="1" ht="12" customHeight="1">
      <c r="A43" s="327"/>
      <c r="B43" s="106" t="s">
        <v>335</v>
      </c>
      <c r="C43" s="106" t="s">
        <v>325</v>
      </c>
      <c r="D43" s="182"/>
      <c r="E43" s="182">
        <v>55877</v>
      </c>
      <c r="F43" s="352">
        <f>G43-E43</f>
        <v>0</v>
      </c>
      <c r="G43" s="182">
        <v>55877</v>
      </c>
    </row>
    <row r="44" spans="1:7" s="3" customFormat="1" ht="12" customHeight="1">
      <c r="A44" s="327"/>
      <c r="B44" s="106" t="s">
        <v>336</v>
      </c>
      <c r="C44" s="106" t="s">
        <v>327</v>
      </c>
      <c r="D44" s="182"/>
      <c r="E44" s="182">
        <v>1326</v>
      </c>
      <c r="F44" s="352">
        <f>G44-E44</f>
        <v>0</v>
      </c>
      <c r="G44" s="182">
        <v>1326</v>
      </c>
    </row>
    <row r="45" spans="1:7" s="3" customFormat="1" ht="12" customHeight="1">
      <c r="A45" s="327"/>
      <c r="B45" s="106" t="s">
        <v>337</v>
      </c>
      <c r="C45" s="106" t="s">
        <v>329</v>
      </c>
      <c r="D45" s="182"/>
      <c r="E45" s="182"/>
      <c r="F45" s="352">
        <f>G45-E45</f>
        <v>5977</v>
      </c>
      <c r="G45" s="182">
        <v>5977</v>
      </c>
    </row>
    <row r="46" spans="1:7" s="3" customFormat="1" ht="12" customHeight="1">
      <c r="A46" s="327" t="s">
        <v>167</v>
      </c>
      <c r="B46" s="322" t="s">
        <v>57</v>
      </c>
      <c r="C46" s="322" t="s">
        <v>119</v>
      </c>
      <c r="D46" s="182">
        <v>0</v>
      </c>
      <c r="E46" s="182">
        <v>0</v>
      </c>
      <c r="F46" s="352">
        <f>G46-E46</f>
        <v>0</v>
      </c>
      <c r="G46" s="182"/>
    </row>
    <row r="47" spans="1:7" s="3" customFormat="1" ht="12" customHeight="1">
      <c r="A47" s="327" t="s">
        <v>168</v>
      </c>
      <c r="B47" s="322" t="s">
        <v>123</v>
      </c>
      <c r="C47" s="322" t="s">
        <v>122</v>
      </c>
      <c r="D47" s="182">
        <v>0</v>
      </c>
      <c r="E47" s="182">
        <v>11954</v>
      </c>
      <c r="F47" s="352">
        <f>G47-E47</f>
        <v>-5977</v>
      </c>
      <c r="G47" s="182">
        <v>5977</v>
      </c>
    </row>
    <row r="48" spans="1:7" s="3" customFormat="1" ht="12" customHeight="1">
      <c r="A48" s="326"/>
      <c r="B48" s="106"/>
      <c r="C48" s="106"/>
      <c r="D48" s="142">
        <v>0</v>
      </c>
      <c r="E48" s="142">
        <v>0</v>
      </c>
      <c r="F48" s="142">
        <v>0</v>
      </c>
      <c r="G48" s="142">
        <v>0</v>
      </c>
    </row>
    <row r="49" spans="1:7" s="136" customFormat="1" ht="12" customHeight="1">
      <c r="A49" s="328"/>
      <c r="B49" s="108" t="s">
        <v>125</v>
      </c>
      <c r="C49" s="108" t="s">
        <v>124</v>
      </c>
      <c r="D49" s="302">
        <f>D41+D8</f>
        <v>140502</v>
      </c>
      <c r="E49" s="302">
        <f>E41+E8</f>
        <v>234472</v>
      </c>
      <c r="F49" s="302">
        <f>F41+F8</f>
        <v>22493</v>
      </c>
      <c r="G49" s="302">
        <f>G41+G8</f>
        <v>256965</v>
      </c>
    </row>
    <row r="50" spans="1:7" s="3" customFormat="1" ht="12" customHeight="1">
      <c r="A50" s="326"/>
      <c r="B50" s="106"/>
      <c r="C50" s="106"/>
      <c r="D50" s="182">
        <v>0</v>
      </c>
      <c r="E50" s="182">
        <v>0</v>
      </c>
      <c r="F50" s="182">
        <v>0</v>
      </c>
      <c r="G50" s="182">
        <v>0</v>
      </c>
    </row>
    <row r="51" spans="1:7" s="3" customFormat="1" ht="12" customHeight="1">
      <c r="A51" s="109" t="s">
        <v>71</v>
      </c>
      <c r="B51" s="108" t="s">
        <v>73</v>
      </c>
      <c r="C51" s="108" t="s">
        <v>128</v>
      </c>
      <c r="D51" s="302">
        <f>SUM(D52:D53)</f>
        <v>52303</v>
      </c>
      <c r="E51" s="302">
        <f>SUM(E52:E53)</f>
        <v>51191</v>
      </c>
      <c r="F51" s="302">
        <f>SUM(F52:F53)</f>
        <v>4026</v>
      </c>
      <c r="G51" s="302">
        <f>SUM(G52:G53)</f>
        <v>55217</v>
      </c>
    </row>
    <row r="52" spans="1:7" s="3" customFormat="1" ht="12" customHeight="1">
      <c r="A52" s="326" t="s">
        <v>178</v>
      </c>
      <c r="B52" s="106" t="s">
        <v>127</v>
      </c>
      <c r="C52" s="106" t="s">
        <v>126</v>
      </c>
      <c r="D52" s="182">
        <v>52303</v>
      </c>
      <c r="E52" s="182">
        <v>51191</v>
      </c>
      <c r="F52" s="352">
        <f>G52-E52</f>
        <v>0</v>
      </c>
      <c r="G52" s="182">
        <v>51191</v>
      </c>
    </row>
    <row r="53" spans="1:7" s="3" customFormat="1" ht="12" customHeight="1">
      <c r="A53" s="326"/>
      <c r="B53" s="106"/>
      <c r="C53" s="106"/>
      <c r="D53" s="182"/>
      <c r="E53" s="182"/>
      <c r="F53" s="352">
        <f>G53-E53</f>
        <v>4026</v>
      </c>
      <c r="G53" s="182">
        <v>4026</v>
      </c>
    </row>
    <row r="54" spans="1:7" s="136" customFormat="1" ht="12" customHeight="1">
      <c r="A54" s="328"/>
      <c r="B54" s="108" t="s">
        <v>179</v>
      </c>
      <c r="C54" s="108" t="s">
        <v>129</v>
      </c>
      <c r="D54" s="142">
        <f>D49+D51</f>
        <v>192805</v>
      </c>
      <c r="E54" s="142">
        <v>285663</v>
      </c>
      <c r="F54" s="142">
        <f>F49+F51</f>
        <v>26519</v>
      </c>
      <c r="G54" s="142">
        <f>G49+G51</f>
        <v>312182</v>
      </c>
    </row>
    <row r="55" spans="1:7" s="4" customFormat="1" ht="13.5" customHeight="1">
      <c r="A55" s="403"/>
      <c r="B55" s="403"/>
      <c r="C55" s="329"/>
      <c r="D55" s="146"/>
      <c r="E55" s="146"/>
      <c r="F55" s="330"/>
      <c r="G55" s="330"/>
    </row>
    <row r="56" spans="1:7" s="140" customFormat="1" ht="33.75">
      <c r="A56" s="104" t="s">
        <v>1</v>
      </c>
      <c r="B56" s="104" t="s">
        <v>14</v>
      </c>
      <c r="C56" s="104" t="s">
        <v>221</v>
      </c>
      <c r="D56" s="104" t="s">
        <v>250</v>
      </c>
      <c r="E56" s="104" t="s">
        <v>334</v>
      </c>
      <c r="F56" s="104" t="s">
        <v>317</v>
      </c>
      <c r="G56" s="104" t="s">
        <v>304</v>
      </c>
    </row>
    <row r="57" spans="1:7" s="2" customFormat="1" ht="12" customHeight="1">
      <c r="A57" s="185">
        <v>1</v>
      </c>
      <c r="B57" s="185">
        <v>2</v>
      </c>
      <c r="C57" s="185">
        <v>3</v>
      </c>
      <c r="D57" s="185">
        <v>4</v>
      </c>
      <c r="E57" s="185">
        <v>5</v>
      </c>
      <c r="F57" s="185">
        <v>6</v>
      </c>
      <c r="G57" s="185">
        <v>7</v>
      </c>
    </row>
    <row r="58" spans="1:7" ht="12" customHeight="1">
      <c r="A58" s="119" t="s">
        <v>130</v>
      </c>
      <c r="B58" s="121" t="s">
        <v>219</v>
      </c>
      <c r="C58" s="120"/>
      <c r="D58" s="142">
        <f>SUM(D59:D63)</f>
        <v>152327</v>
      </c>
      <c r="E58" s="142">
        <v>240068</v>
      </c>
      <c r="F58" s="142">
        <f>SUM(F59:F63)</f>
        <v>29197</v>
      </c>
      <c r="G58" s="142">
        <f>SUM(G59:G63)</f>
        <v>269265</v>
      </c>
    </row>
    <row r="59" spans="1:7" ht="12" customHeight="1">
      <c r="A59" s="331" t="s">
        <v>182</v>
      </c>
      <c r="B59" s="332" t="s">
        <v>15</v>
      </c>
      <c r="C59" s="332" t="s">
        <v>180</v>
      </c>
      <c r="D59" s="186">
        <v>40533</v>
      </c>
      <c r="E59" s="186">
        <v>55949</v>
      </c>
      <c r="F59" s="186">
        <f>G59-E59</f>
        <v>4918</v>
      </c>
      <c r="G59" s="186">
        <v>60867</v>
      </c>
    </row>
    <row r="60" spans="1:7" ht="12" customHeight="1">
      <c r="A60" s="331" t="s">
        <v>183</v>
      </c>
      <c r="B60" s="332" t="s">
        <v>16</v>
      </c>
      <c r="C60" s="332" t="s">
        <v>181</v>
      </c>
      <c r="D60" s="186">
        <v>8599</v>
      </c>
      <c r="E60" s="186">
        <v>12084</v>
      </c>
      <c r="F60" s="186">
        <f>G60-E60</f>
        <v>616</v>
      </c>
      <c r="G60" s="186">
        <v>12700</v>
      </c>
    </row>
    <row r="61" spans="1:7" ht="12" customHeight="1">
      <c r="A61" s="331" t="s">
        <v>184</v>
      </c>
      <c r="B61" s="332" t="s">
        <v>17</v>
      </c>
      <c r="C61" s="332" t="s">
        <v>190</v>
      </c>
      <c r="D61" s="186">
        <v>64904</v>
      </c>
      <c r="E61" s="186">
        <v>71146</v>
      </c>
      <c r="F61" s="186">
        <f>G61-E61</f>
        <v>-1981</v>
      </c>
      <c r="G61" s="186">
        <v>69165</v>
      </c>
    </row>
    <row r="62" spans="1:7" ht="12" customHeight="1">
      <c r="A62" s="331" t="s">
        <v>185</v>
      </c>
      <c r="B62" s="332" t="s">
        <v>18</v>
      </c>
      <c r="C62" s="332" t="s">
        <v>191</v>
      </c>
      <c r="D62" s="186">
        <v>5000</v>
      </c>
      <c r="E62" s="186">
        <v>5000</v>
      </c>
      <c r="F62" s="186">
        <f>G62-E62</f>
        <v>-3308</v>
      </c>
      <c r="G62" s="186">
        <v>1692</v>
      </c>
    </row>
    <row r="63" spans="1:7" ht="12" customHeight="1">
      <c r="A63" s="331" t="s">
        <v>186</v>
      </c>
      <c r="B63" s="332" t="s">
        <v>19</v>
      </c>
      <c r="C63" s="332" t="s">
        <v>192</v>
      </c>
      <c r="D63" s="186">
        <f>SUM(D64:D67)</f>
        <v>33291</v>
      </c>
      <c r="E63" s="186">
        <f>SUM(E64:E67)</f>
        <v>95889</v>
      </c>
      <c r="F63" s="186">
        <f>SUM(F64:F67)</f>
        <v>28952</v>
      </c>
      <c r="G63" s="186">
        <f>SUM(G64:G67)</f>
        <v>124841</v>
      </c>
    </row>
    <row r="64" spans="1:7" ht="12" customHeight="1">
      <c r="A64" s="333" t="s">
        <v>197</v>
      </c>
      <c r="B64" s="334" t="s">
        <v>187</v>
      </c>
      <c r="C64" s="335" t="s">
        <v>193</v>
      </c>
      <c r="D64" s="187">
        <v>2900</v>
      </c>
      <c r="E64" s="187">
        <v>2900</v>
      </c>
      <c r="F64" s="181">
        <f>G64-E64</f>
        <v>-400</v>
      </c>
      <c r="G64" s="187">
        <v>2500</v>
      </c>
    </row>
    <row r="65" spans="1:7" ht="12" customHeight="1">
      <c r="A65" s="333" t="s">
        <v>198</v>
      </c>
      <c r="B65" s="335" t="s">
        <v>189</v>
      </c>
      <c r="C65" s="188" t="s">
        <v>194</v>
      </c>
      <c r="D65" s="188"/>
      <c r="E65" s="188">
        <v>0</v>
      </c>
      <c r="F65" s="181">
        <f>G65-E65</f>
        <v>0</v>
      </c>
      <c r="G65" s="187">
        <v>0</v>
      </c>
    </row>
    <row r="66" spans="1:7" ht="12" customHeight="1">
      <c r="A66" s="333" t="s">
        <v>199</v>
      </c>
      <c r="B66" s="334" t="s">
        <v>188</v>
      </c>
      <c r="C66" s="188" t="s">
        <v>195</v>
      </c>
      <c r="D66" s="188">
        <v>4800</v>
      </c>
      <c r="E66" s="188">
        <v>14800</v>
      </c>
      <c r="F66" s="181">
        <f>G66-E66</f>
        <v>0</v>
      </c>
      <c r="G66" s="187">
        <v>14800</v>
      </c>
    </row>
    <row r="67" spans="1:7" ht="12" customHeight="1">
      <c r="A67" s="333" t="s">
        <v>200</v>
      </c>
      <c r="B67" s="335" t="s">
        <v>338</v>
      </c>
      <c r="C67" s="336" t="s">
        <v>196</v>
      </c>
      <c r="D67" s="187">
        <v>25591</v>
      </c>
      <c r="E67" s="187">
        <v>78189</v>
      </c>
      <c r="F67" s="181">
        <f>G67-E67</f>
        <v>29352</v>
      </c>
      <c r="G67" s="187">
        <v>107541</v>
      </c>
    </row>
    <row r="68" spans="1:7" ht="10.5" customHeight="1">
      <c r="A68" s="333"/>
      <c r="B68" s="335"/>
      <c r="C68" s="336"/>
      <c r="D68" s="187"/>
      <c r="E68" s="187"/>
      <c r="F68" s="181"/>
      <c r="G68" s="187"/>
    </row>
    <row r="69" spans="1:7" ht="12" customHeight="1">
      <c r="A69" s="119" t="s">
        <v>165</v>
      </c>
      <c r="B69" s="120" t="s">
        <v>220</v>
      </c>
      <c r="C69" s="120"/>
      <c r="D69" s="142">
        <f>+D70+D71+D72</f>
        <v>38243</v>
      </c>
      <c r="E69" s="142">
        <v>43360</v>
      </c>
      <c r="F69" s="186">
        <f>G69-E69</f>
        <v>-2678</v>
      </c>
      <c r="G69" s="142">
        <f>+G70+G71+G72</f>
        <v>40682</v>
      </c>
    </row>
    <row r="70" spans="1:7" s="111" customFormat="1" ht="12" customHeight="1">
      <c r="A70" s="331" t="s">
        <v>166</v>
      </c>
      <c r="B70" s="337" t="s">
        <v>20</v>
      </c>
      <c r="C70" s="332" t="s">
        <v>201</v>
      </c>
      <c r="D70" s="186">
        <v>6810</v>
      </c>
      <c r="E70" s="186">
        <v>8283</v>
      </c>
      <c r="F70" s="186">
        <f>G70-E70</f>
        <v>-2646</v>
      </c>
      <c r="G70" s="186">
        <v>5637</v>
      </c>
    </row>
    <row r="71" spans="1:7" s="111" customFormat="1" ht="12" customHeight="1">
      <c r="A71" s="331" t="s">
        <v>167</v>
      </c>
      <c r="B71" s="337" t="s">
        <v>21</v>
      </c>
      <c r="C71" s="332" t="s">
        <v>202</v>
      </c>
      <c r="D71" s="186">
        <v>31233</v>
      </c>
      <c r="E71" s="186">
        <v>34877</v>
      </c>
      <c r="F71" s="186">
        <f>G71-E71</f>
        <v>-32</v>
      </c>
      <c r="G71" s="186">
        <v>34845</v>
      </c>
    </row>
    <row r="72" spans="1:7" s="111" customFormat="1" ht="12" customHeight="1">
      <c r="A72" s="331" t="s">
        <v>168</v>
      </c>
      <c r="B72" s="338" t="s">
        <v>22</v>
      </c>
      <c r="C72" s="339" t="s">
        <v>203</v>
      </c>
      <c r="D72" s="186">
        <v>200</v>
      </c>
      <c r="E72" s="186">
        <v>200</v>
      </c>
      <c r="F72" s="186">
        <f>G72-E72</f>
        <v>0</v>
      </c>
      <c r="G72" s="186">
        <v>200</v>
      </c>
    </row>
    <row r="73" spans="1:7" ht="12" customHeight="1">
      <c r="A73" s="340"/>
      <c r="B73" s="341"/>
      <c r="C73" s="342"/>
      <c r="D73" s="182"/>
      <c r="E73" s="182"/>
      <c r="F73" s="182"/>
      <c r="G73" s="182"/>
    </row>
    <row r="74" spans="1:7" s="52" customFormat="1" ht="12" customHeight="1">
      <c r="A74" s="119"/>
      <c r="B74" s="119" t="s">
        <v>204</v>
      </c>
      <c r="C74" s="120"/>
      <c r="D74" s="142">
        <f>D58+D69</f>
        <v>190570</v>
      </c>
      <c r="E74" s="142">
        <v>283428</v>
      </c>
      <c r="F74" s="142">
        <f>F58+F69</f>
        <v>26519</v>
      </c>
      <c r="G74" s="142">
        <f>G58+G69</f>
        <v>309947</v>
      </c>
    </row>
    <row r="75" spans="1:7" ht="9" customHeight="1">
      <c r="A75" s="119"/>
      <c r="B75" s="119"/>
      <c r="C75" s="120"/>
      <c r="D75" s="142"/>
      <c r="E75" s="142"/>
      <c r="F75" s="142"/>
      <c r="G75" s="142"/>
    </row>
    <row r="76" spans="1:7" ht="12" customHeight="1">
      <c r="A76" s="119" t="s">
        <v>71</v>
      </c>
      <c r="B76" s="119" t="s">
        <v>205</v>
      </c>
      <c r="C76" s="120" t="s">
        <v>208</v>
      </c>
      <c r="D76" s="154">
        <f>D77</f>
        <v>2235</v>
      </c>
      <c r="E76" s="154">
        <v>2235</v>
      </c>
      <c r="F76" s="154">
        <f>F77</f>
        <v>0</v>
      </c>
      <c r="G76" s="154">
        <f>G77</f>
        <v>2235</v>
      </c>
    </row>
    <row r="77" spans="1:7" s="111" customFormat="1" ht="12" customHeight="1">
      <c r="A77" s="337" t="s">
        <v>178</v>
      </c>
      <c r="B77" s="337" t="s">
        <v>207</v>
      </c>
      <c r="C77" s="332" t="s">
        <v>206</v>
      </c>
      <c r="D77" s="189">
        <f>SUM(D78:D81)</f>
        <v>2235</v>
      </c>
      <c r="E77" s="189">
        <v>2235</v>
      </c>
      <c r="F77" s="189">
        <f>SUM(F78:F81)</f>
        <v>0</v>
      </c>
      <c r="G77" s="189">
        <f>SUM(G78:G81)</f>
        <v>2235</v>
      </c>
    </row>
    <row r="78" spans="1:7" ht="12" customHeight="1">
      <c r="A78" s="323" t="s">
        <v>131</v>
      </c>
      <c r="B78" s="343" t="s">
        <v>209</v>
      </c>
      <c r="C78" s="335" t="s">
        <v>210</v>
      </c>
      <c r="D78" s="189"/>
      <c r="E78" s="189"/>
      <c r="F78" s="189"/>
      <c r="G78" s="189"/>
    </row>
    <row r="79" spans="1:7" ht="12" customHeight="1">
      <c r="A79" s="323" t="s">
        <v>141</v>
      </c>
      <c r="B79" s="343" t="s">
        <v>213</v>
      </c>
      <c r="C79" s="335" t="s">
        <v>214</v>
      </c>
      <c r="D79" s="187"/>
      <c r="E79" s="187"/>
      <c r="F79" s="187"/>
      <c r="G79" s="187"/>
    </row>
    <row r="80" spans="1:7" ht="12" customHeight="1">
      <c r="A80" s="323" t="s">
        <v>211</v>
      </c>
      <c r="B80" s="343" t="s">
        <v>25</v>
      </c>
      <c r="C80" s="335" t="s">
        <v>215</v>
      </c>
      <c r="D80" s="187">
        <v>2235</v>
      </c>
      <c r="E80" s="187">
        <v>2235</v>
      </c>
      <c r="F80" s="181">
        <f>G80-D80</f>
        <v>0</v>
      </c>
      <c r="G80" s="187">
        <v>2235</v>
      </c>
    </row>
    <row r="81" spans="1:7" ht="12" customHeight="1">
      <c r="A81" s="323" t="s">
        <v>212</v>
      </c>
      <c r="B81" s="343" t="s">
        <v>216</v>
      </c>
      <c r="C81" s="335" t="s">
        <v>217</v>
      </c>
      <c r="D81" s="187"/>
      <c r="E81" s="187"/>
      <c r="F81" s="187"/>
      <c r="G81" s="187"/>
    </row>
    <row r="82" spans="1:7" ht="9.75" customHeight="1">
      <c r="A82" s="340"/>
      <c r="B82" s="344"/>
      <c r="C82" s="345"/>
      <c r="D82" s="182"/>
      <c r="E82" s="182"/>
      <c r="F82" s="182"/>
      <c r="G82" s="182"/>
    </row>
    <row r="83" spans="1:7" s="136" customFormat="1" ht="12.75" customHeight="1">
      <c r="A83" s="346"/>
      <c r="B83" s="346" t="s">
        <v>218</v>
      </c>
      <c r="C83" s="347"/>
      <c r="D83" s="154">
        <f>D74+D76</f>
        <v>192805</v>
      </c>
      <c r="E83" s="154">
        <v>285663</v>
      </c>
      <c r="F83" s="154">
        <f>F74+F76</f>
        <v>26519</v>
      </c>
      <c r="G83" s="154">
        <f>G74+G76</f>
        <v>312182</v>
      </c>
    </row>
  </sheetData>
  <sheetProtection/>
  <mergeCells count="6">
    <mergeCell ref="A3:G3"/>
    <mergeCell ref="A4:G4"/>
    <mergeCell ref="A5:B5"/>
    <mergeCell ref="A55:B55"/>
    <mergeCell ref="F5:G5"/>
    <mergeCell ref="B1:G1"/>
  </mergeCells>
  <printOptions horizontalCentered="1"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zoomScaleSheetLayoutView="100" zoomScalePageLayoutView="0" workbookViewId="0" topLeftCell="A1">
      <selection activeCell="J1" sqref="J1:J25"/>
    </sheetView>
  </sheetViews>
  <sheetFormatPr defaultColWidth="9.00390625" defaultRowHeight="12.75"/>
  <cols>
    <col min="1" max="1" width="6.875" style="5" customWidth="1"/>
    <col min="2" max="2" width="40.125" style="8" customWidth="1"/>
    <col min="3" max="3" width="11.125" style="5" bestFit="1" customWidth="1"/>
    <col min="4" max="4" width="9.875" style="5" bestFit="1" customWidth="1"/>
    <col min="5" max="5" width="11.125" style="5" bestFit="1" customWidth="1"/>
    <col min="6" max="6" width="41.00390625" style="5" customWidth="1"/>
    <col min="7" max="7" width="11.875" style="5" customWidth="1"/>
    <col min="8" max="8" width="10.00390625" style="5" customWidth="1"/>
    <col min="9" max="9" width="12.125" style="5" customWidth="1"/>
    <col min="10" max="10" width="4.875" style="5" customWidth="1"/>
    <col min="11" max="16384" width="9.375" style="5" customWidth="1"/>
  </cols>
  <sheetData>
    <row r="1" spans="2:10" ht="39.75" customHeight="1">
      <c r="B1" s="6" t="s">
        <v>27</v>
      </c>
      <c r="C1" s="7"/>
      <c r="D1" s="7"/>
      <c r="E1" s="7"/>
      <c r="F1" s="7"/>
      <c r="G1" s="7"/>
      <c r="H1" s="7"/>
      <c r="I1" s="7"/>
      <c r="J1" s="408" t="s">
        <v>374</v>
      </c>
    </row>
    <row r="2" spans="7:10" ht="14.25" thickBot="1">
      <c r="G2" s="9" t="s">
        <v>28</v>
      </c>
      <c r="H2" s="9"/>
      <c r="I2" s="9"/>
      <c r="J2" s="408"/>
    </row>
    <row r="3" spans="1:10" ht="18" customHeight="1" thickBot="1">
      <c r="A3" s="406" t="s">
        <v>1</v>
      </c>
      <c r="B3" s="10" t="s">
        <v>29</v>
      </c>
      <c r="C3" s="11"/>
      <c r="D3" s="196"/>
      <c r="E3" s="217"/>
      <c r="F3" s="10" t="s">
        <v>30</v>
      </c>
      <c r="G3" s="12"/>
      <c r="H3" s="221"/>
      <c r="I3" s="222"/>
      <c r="J3" s="408"/>
    </row>
    <row r="4" spans="1:10" s="15" customFormat="1" ht="35.25" customHeight="1" thickBot="1">
      <c r="A4" s="407"/>
      <c r="B4" s="13" t="s">
        <v>31</v>
      </c>
      <c r="C4" s="14" t="s">
        <v>331</v>
      </c>
      <c r="D4" s="197" t="s">
        <v>317</v>
      </c>
      <c r="E4" s="218" t="s">
        <v>332</v>
      </c>
      <c r="F4" s="13" t="s">
        <v>31</v>
      </c>
      <c r="G4" s="14" t="s">
        <v>331</v>
      </c>
      <c r="H4" s="197" t="s">
        <v>317</v>
      </c>
      <c r="I4" s="218" t="s">
        <v>332</v>
      </c>
      <c r="J4" s="408"/>
    </row>
    <row r="5" spans="1:10" s="20" customFormat="1" ht="12" customHeight="1" thickBot="1">
      <c r="A5" s="16">
        <v>1</v>
      </c>
      <c r="B5" s="17">
        <v>2</v>
      </c>
      <c r="C5" s="18" t="s">
        <v>5</v>
      </c>
      <c r="D5" s="17" t="s">
        <v>23</v>
      </c>
      <c r="E5" s="18">
        <v>5</v>
      </c>
      <c r="F5" s="17" t="s">
        <v>11</v>
      </c>
      <c r="G5" s="19" t="s">
        <v>24</v>
      </c>
      <c r="H5" s="17" t="s">
        <v>12</v>
      </c>
      <c r="I5" s="19" t="s">
        <v>13</v>
      </c>
      <c r="J5" s="408"/>
    </row>
    <row r="6" spans="1:10" ht="22.5">
      <c r="A6" s="169" t="s">
        <v>3</v>
      </c>
      <c r="B6" s="214" t="s">
        <v>225</v>
      </c>
      <c r="C6" s="215">
        <v>86261</v>
      </c>
      <c r="D6" s="215">
        <f>E6-C6</f>
        <v>13615</v>
      </c>
      <c r="E6" s="219">
        <v>99876</v>
      </c>
      <c r="F6" s="22" t="s">
        <v>32</v>
      </c>
      <c r="G6" s="216">
        <v>55949</v>
      </c>
      <c r="H6" s="216">
        <f aca="true" t="shared" si="0" ref="H6:H11">I6-G6</f>
        <v>4918</v>
      </c>
      <c r="I6" s="55">
        <v>60867</v>
      </c>
      <c r="J6" s="408"/>
    </row>
    <row r="7" spans="1:10" ht="22.5">
      <c r="A7" s="168" t="s">
        <v>4</v>
      </c>
      <c r="B7" s="209" t="s">
        <v>226</v>
      </c>
      <c r="C7" s="210">
        <v>39530</v>
      </c>
      <c r="D7" s="215">
        <f>E7-C7</f>
        <v>8130</v>
      </c>
      <c r="E7" s="25">
        <v>47660</v>
      </c>
      <c r="F7" s="24" t="s">
        <v>306</v>
      </c>
      <c r="G7" s="53">
        <v>12084</v>
      </c>
      <c r="H7" s="53">
        <f t="shared" si="0"/>
        <v>616</v>
      </c>
      <c r="I7" s="56">
        <v>12700</v>
      </c>
      <c r="J7" s="408"/>
    </row>
    <row r="8" spans="1:10" ht="22.5">
      <c r="A8" s="168" t="s">
        <v>5</v>
      </c>
      <c r="B8" s="209" t="s">
        <v>234</v>
      </c>
      <c r="C8" s="210">
        <v>30754</v>
      </c>
      <c r="D8" s="215">
        <f>E8-C8</f>
        <v>748</v>
      </c>
      <c r="E8" s="25">
        <v>31502</v>
      </c>
      <c r="F8" s="24" t="s">
        <v>33</v>
      </c>
      <c r="G8" s="53">
        <v>71146</v>
      </c>
      <c r="H8" s="53">
        <f t="shared" si="0"/>
        <v>-1981</v>
      </c>
      <c r="I8" s="56">
        <v>69165</v>
      </c>
      <c r="J8" s="408"/>
    </row>
    <row r="9" spans="1:10" ht="12.75" customHeight="1">
      <c r="A9" s="168" t="s">
        <v>23</v>
      </c>
      <c r="B9" s="274" t="s">
        <v>312</v>
      </c>
      <c r="C9" s="210">
        <v>1000</v>
      </c>
      <c r="D9" s="215">
        <f>E9-C9</f>
        <v>0</v>
      </c>
      <c r="E9" s="25">
        <v>1000</v>
      </c>
      <c r="F9" s="24" t="s">
        <v>18</v>
      </c>
      <c r="G9" s="53">
        <v>5000</v>
      </c>
      <c r="H9" s="53">
        <f t="shared" si="0"/>
        <v>-3308</v>
      </c>
      <c r="I9" s="56">
        <v>1692</v>
      </c>
      <c r="J9" s="408"/>
    </row>
    <row r="10" spans="1:10" ht="12.75" customHeight="1">
      <c r="A10" s="168" t="s">
        <v>6</v>
      </c>
      <c r="B10" s="211"/>
      <c r="C10" s="212"/>
      <c r="D10" s="212"/>
      <c r="E10" s="166"/>
      <c r="F10" s="24" t="s">
        <v>19</v>
      </c>
      <c r="G10" s="53">
        <v>17700</v>
      </c>
      <c r="H10" s="53">
        <f t="shared" si="0"/>
        <v>-400</v>
      </c>
      <c r="I10" s="56">
        <v>17300</v>
      </c>
      <c r="J10" s="408"/>
    </row>
    <row r="11" spans="1:10" ht="12.75" customHeight="1">
      <c r="A11" s="168" t="s">
        <v>11</v>
      </c>
      <c r="B11" s="209"/>
      <c r="C11" s="53"/>
      <c r="D11" s="53"/>
      <c r="E11" s="56"/>
      <c r="F11" s="24" t="s">
        <v>35</v>
      </c>
      <c r="G11" s="53">
        <v>0</v>
      </c>
      <c r="H11" s="53">
        <f t="shared" si="0"/>
        <v>21673</v>
      </c>
      <c r="I11" s="56">
        <v>21673</v>
      </c>
      <c r="J11" s="408"/>
    </row>
    <row r="12" spans="1:10" ht="12.75" customHeight="1" thickBot="1">
      <c r="A12" s="231" t="s">
        <v>24</v>
      </c>
      <c r="B12" s="232"/>
      <c r="C12" s="225"/>
      <c r="D12" s="225"/>
      <c r="E12" s="226"/>
      <c r="F12" s="227"/>
      <c r="G12" s="225"/>
      <c r="H12" s="225"/>
      <c r="I12" s="226"/>
      <c r="J12" s="408"/>
    </row>
    <row r="13" spans="1:10" ht="15.75" customHeight="1" thickBot="1">
      <c r="A13" s="202" t="s">
        <v>38</v>
      </c>
      <c r="B13" s="234" t="s">
        <v>227</v>
      </c>
      <c r="C13" s="230">
        <f>SUM(C6:C12)</f>
        <v>157545</v>
      </c>
      <c r="D13" s="230">
        <f>SUM(D6:D12)</f>
        <v>22493</v>
      </c>
      <c r="E13" s="230">
        <f>SUM(E6:E12)</f>
        <v>180038</v>
      </c>
      <c r="F13" s="235" t="s">
        <v>39</v>
      </c>
      <c r="G13" s="230">
        <f>SUM(G6:G12)</f>
        <v>161879</v>
      </c>
      <c r="H13" s="230">
        <f>SUM(H6:H12)</f>
        <v>21518</v>
      </c>
      <c r="I13" s="61">
        <f>SUM(I6:I12)</f>
        <v>183397</v>
      </c>
      <c r="J13" s="408"/>
    </row>
    <row r="14" spans="1:10" ht="12.75" customHeight="1">
      <c r="A14" s="203" t="s">
        <v>40</v>
      </c>
      <c r="B14" s="37" t="s">
        <v>236</v>
      </c>
      <c r="C14" s="60">
        <f>+C15+C16+C17+C18</f>
        <v>2568</v>
      </c>
      <c r="D14" s="60">
        <f>+D15+D16+D17+D18</f>
        <v>4026</v>
      </c>
      <c r="E14" s="60">
        <f>+E15+E16+E17+E18</f>
        <v>6594</v>
      </c>
      <c r="F14" s="42" t="s">
        <v>209</v>
      </c>
      <c r="G14" s="233"/>
      <c r="H14" s="233"/>
      <c r="I14" s="38"/>
      <c r="J14" s="408"/>
    </row>
    <row r="15" spans="1:10" ht="12.75" customHeight="1">
      <c r="A15" s="204" t="s">
        <v>41</v>
      </c>
      <c r="B15" s="213" t="s">
        <v>330</v>
      </c>
      <c r="C15" s="53">
        <v>2568</v>
      </c>
      <c r="D15" s="53"/>
      <c r="E15" s="56">
        <f>SUM(C15:D15)</f>
        <v>2568</v>
      </c>
      <c r="F15" s="31" t="s">
        <v>213</v>
      </c>
      <c r="G15" s="32"/>
      <c r="H15" s="32"/>
      <c r="I15" s="33"/>
      <c r="J15" s="408"/>
    </row>
    <row r="16" spans="1:10" ht="22.5">
      <c r="A16" s="204" t="s">
        <v>42</v>
      </c>
      <c r="B16" s="31" t="s">
        <v>333</v>
      </c>
      <c r="C16" s="53"/>
      <c r="D16" s="53">
        <v>4026</v>
      </c>
      <c r="E16" s="56">
        <v>4026</v>
      </c>
      <c r="F16" s="31" t="s">
        <v>25</v>
      </c>
      <c r="G16" s="32">
        <v>2235</v>
      </c>
      <c r="H16" s="32"/>
      <c r="I16" s="33">
        <f>SUM(G16:H16)</f>
        <v>2235</v>
      </c>
      <c r="J16" s="408"/>
    </row>
    <row r="17" spans="1:10" ht="12.75" customHeight="1">
      <c r="A17" s="204" t="s">
        <v>43</v>
      </c>
      <c r="B17" s="213"/>
      <c r="C17" s="53"/>
      <c r="D17" s="53"/>
      <c r="E17" s="56"/>
      <c r="F17" s="31" t="s">
        <v>216</v>
      </c>
      <c r="G17" s="32"/>
      <c r="H17" s="32"/>
      <c r="I17" s="33"/>
      <c r="J17" s="408"/>
    </row>
    <row r="18" spans="1:10" ht="12.75" customHeight="1">
      <c r="A18" s="204" t="s">
        <v>44</v>
      </c>
      <c r="B18" s="213"/>
      <c r="C18" s="53"/>
      <c r="D18" s="53"/>
      <c r="E18" s="56"/>
      <c r="F18" s="31"/>
      <c r="G18" s="32"/>
      <c r="H18" s="32"/>
      <c r="I18" s="33"/>
      <c r="J18" s="408"/>
    </row>
    <row r="19" spans="1:10" ht="12.75" customHeight="1">
      <c r="A19" s="204" t="s">
        <v>45</v>
      </c>
      <c r="B19" s="213"/>
      <c r="C19" s="59">
        <f>+C20+C21</f>
        <v>0</v>
      </c>
      <c r="D19" s="59"/>
      <c r="E19" s="220"/>
      <c r="F19" s="31"/>
      <c r="G19" s="32"/>
      <c r="H19" s="32"/>
      <c r="I19" s="33"/>
      <c r="J19" s="408"/>
    </row>
    <row r="20" spans="1:10" ht="12.75" customHeight="1">
      <c r="A20" s="203" t="s">
        <v>46</v>
      </c>
      <c r="B20" s="213"/>
      <c r="C20" s="53"/>
      <c r="D20" s="53"/>
      <c r="E20" s="56"/>
      <c r="F20" s="24"/>
      <c r="G20" s="32"/>
      <c r="H20" s="32"/>
      <c r="I20" s="33"/>
      <c r="J20" s="408"/>
    </row>
    <row r="21" spans="1:10" ht="12.75" customHeight="1" thickBot="1">
      <c r="A21" s="223" t="s">
        <v>47</v>
      </c>
      <c r="B21" s="224"/>
      <c r="C21" s="225"/>
      <c r="D21" s="225"/>
      <c r="E21" s="226"/>
      <c r="F21" s="227"/>
      <c r="G21" s="228"/>
      <c r="H21" s="228"/>
      <c r="I21" s="229"/>
      <c r="J21" s="408"/>
    </row>
    <row r="22" spans="1:10" ht="21.75" thickBot="1">
      <c r="A22" s="27" t="s">
        <v>48</v>
      </c>
      <c r="B22" s="235" t="s">
        <v>228</v>
      </c>
      <c r="C22" s="58">
        <f>C14</f>
        <v>2568</v>
      </c>
      <c r="D22" s="58">
        <f>D14</f>
        <v>4026</v>
      </c>
      <c r="E22" s="351">
        <f>E14</f>
        <v>6594</v>
      </c>
      <c r="F22" s="348" t="s">
        <v>229</v>
      </c>
      <c r="G22" s="29">
        <f>SUM(G14:G21)</f>
        <v>2235</v>
      </c>
      <c r="H22" s="29">
        <f>SUM(H14:H21)</f>
        <v>0</v>
      </c>
      <c r="I22" s="29">
        <f>SUM(I14:I21)</f>
        <v>2235</v>
      </c>
      <c r="J22" s="408"/>
    </row>
    <row r="23" spans="1:10" ht="13.5" thickBot="1">
      <c r="A23" s="27" t="s">
        <v>49</v>
      </c>
      <c r="B23" s="350" t="s">
        <v>230</v>
      </c>
      <c r="C23" s="349">
        <f>+C13+C22</f>
        <v>160113</v>
      </c>
      <c r="D23" s="349">
        <f>+D13+D22</f>
        <v>26519</v>
      </c>
      <c r="E23" s="349">
        <f>+E13+E22</f>
        <v>186632</v>
      </c>
      <c r="F23" s="34" t="s">
        <v>218</v>
      </c>
      <c r="G23" s="35">
        <f>+G13+G22</f>
        <v>164114</v>
      </c>
      <c r="H23" s="35">
        <f>+H13+H22</f>
        <v>21518</v>
      </c>
      <c r="I23" s="35">
        <f>+I13+I22</f>
        <v>185632</v>
      </c>
      <c r="J23" s="408"/>
    </row>
    <row r="24" spans="1:10" ht="13.5" thickBot="1">
      <c r="A24" s="27" t="s">
        <v>50</v>
      </c>
      <c r="B24" s="34" t="s">
        <v>51</v>
      </c>
      <c r="C24" s="35">
        <f>IF(C13-G13&lt;0,G13-C13,"-")</f>
        <v>4334</v>
      </c>
      <c r="D24" s="35" t="str">
        <f>IF(D13-H13&lt;0,H13-D13,"-")</f>
        <v>-</v>
      </c>
      <c r="E24" s="35">
        <f>IF(E13-I13&lt;0,I13-E13,"-")</f>
        <v>3359</v>
      </c>
      <c r="F24" s="34" t="s">
        <v>52</v>
      </c>
      <c r="G24" s="35" t="str">
        <f>IF(C13-G13&gt;0,C13-G13,"-")</f>
        <v>-</v>
      </c>
      <c r="H24" s="35">
        <f>IF(D13-H13&gt;0,D13-H13,"-")</f>
        <v>975</v>
      </c>
      <c r="I24" s="35" t="str">
        <f>IF(E13-I13&gt;0,E13-I13,"-")</f>
        <v>-</v>
      </c>
      <c r="J24" s="408"/>
    </row>
    <row r="25" spans="1:10" ht="13.5" thickBot="1">
      <c r="A25" s="27" t="s">
        <v>53</v>
      </c>
      <c r="B25" s="34" t="s">
        <v>54</v>
      </c>
      <c r="C25" s="35">
        <f>IF(C13+C22-G23&lt;0,G23-(C13+C22),"-")</f>
        <v>4001</v>
      </c>
      <c r="D25" s="35" t="str">
        <f>IF(D13+D14-H23&lt;0,H23-(D13+D14),"-")</f>
        <v>-</v>
      </c>
      <c r="E25" s="35" t="str">
        <f>IF(E13+E14-I23&lt;0,I23-(E13+E14),"-")</f>
        <v>-</v>
      </c>
      <c r="F25" s="34" t="s">
        <v>55</v>
      </c>
      <c r="G25" s="35" t="str">
        <f>IF(C13+C22-G23&gt;0,C13+C22-G23,"-")</f>
        <v>-</v>
      </c>
      <c r="H25" s="35">
        <f>IF(D13+D22-H23&gt;0,D13+D22-H23,"-")</f>
        <v>5001</v>
      </c>
      <c r="I25" s="35">
        <f>IF(E13+E14-I23&gt;0,E13+E14-I23,"-")</f>
        <v>1000</v>
      </c>
      <c r="J25" s="408"/>
    </row>
    <row r="26" spans="2:6" ht="18.75">
      <c r="B26" s="409"/>
      <c r="C26" s="409"/>
      <c r="D26" s="409"/>
      <c r="E26" s="409"/>
      <c r="F26" s="409"/>
    </row>
  </sheetData>
  <sheetProtection/>
  <mergeCells count="3">
    <mergeCell ref="A3:A4"/>
    <mergeCell ref="J1:J25"/>
    <mergeCell ref="B26:F26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zoomScalePageLayoutView="0" workbookViewId="0" topLeftCell="A1">
      <selection activeCell="J1" sqref="J1:J33"/>
    </sheetView>
  </sheetViews>
  <sheetFormatPr defaultColWidth="9.00390625" defaultRowHeight="12.75"/>
  <cols>
    <col min="1" max="1" width="6.875" style="5" customWidth="1"/>
    <col min="2" max="2" width="50.375" style="8" customWidth="1"/>
    <col min="3" max="3" width="11.125" style="5" bestFit="1" customWidth="1"/>
    <col min="4" max="4" width="11.125" style="5" customWidth="1"/>
    <col min="5" max="5" width="10.625" style="5" customWidth="1"/>
    <col min="6" max="6" width="43.375" style="5" customWidth="1"/>
    <col min="7" max="7" width="11.50390625" style="5" customWidth="1"/>
    <col min="8" max="8" width="11.125" style="5" customWidth="1"/>
    <col min="9" max="9" width="11.00390625" style="5" customWidth="1"/>
    <col min="10" max="10" width="4.875" style="5" customWidth="1"/>
    <col min="11" max="16384" width="9.375" style="5" customWidth="1"/>
  </cols>
  <sheetData>
    <row r="1" spans="2:10" ht="31.5">
      <c r="B1" s="6" t="s">
        <v>56</v>
      </c>
      <c r="C1" s="7"/>
      <c r="D1" s="7"/>
      <c r="E1" s="7"/>
      <c r="F1" s="7"/>
      <c r="G1" s="7"/>
      <c r="H1" s="7"/>
      <c r="I1" s="7"/>
      <c r="J1" s="408" t="s">
        <v>375</v>
      </c>
    </row>
    <row r="2" spans="7:10" ht="14.25" thickBot="1">
      <c r="G2" s="412" t="s">
        <v>28</v>
      </c>
      <c r="H2" s="412"/>
      <c r="I2" s="412"/>
      <c r="J2" s="408"/>
    </row>
    <row r="3" spans="1:10" ht="13.5" thickBot="1">
      <c r="A3" s="410" t="s">
        <v>1</v>
      </c>
      <c r="B3" s="10" t="s">
        <v>29</v>
      </c>
      <c r="C3" s="164"/>
      <c r="D3" s="201"/>
      <c r="E3" s="201"/>
      <c r="F3" s="10" t="s">
        <v>30</v>
      </c>
      <c r="G3" s="12"/>
      <c r="H3" s="201"/>
      <c r="I3" s="217"/>
      <c r="J3" s="408"/>
    </row>
    <row r="4" spans="1:10" s="15" customFormat="1" ht="36.75" thickBot="1">
      <c r="A4" s="411"/>
      <c r="B4" s="13" t="s">
        <v>31</v>
      </c>
      <c r="C4" s="14" t="s">
        <v>331</v>
      </c>
      <c r="D4" s="104" t="s">
        <v>317</v>
      </c>
      <c r="E4" s="218" t="s">
        <v>332</v>
      </c>
      <c r="F4" s="13" t="s">
        <v>31</v>
      </c>
      <c r="G4" s="14" t="s">
        <v>331</v>
      </c>
      <c r="H4" s="104" t="s">
        <v>317</v>
      </c>
      <c r="I4" s="218" t="s">
        <v>332</v>
      </c>
      <c r="J4" s="408"/>
    </row>
    <row r="5" spans="1:10" s="15" customFormat="1" ht="13.5" thickBot="1">
      <c r="A5" s="16">
        <v>1</v>
      </c>
      <c r="B5" s="205">
        <v>2</v>
      </c>
      <c r="C5" s="206" t="s">
        <v>5</v>
      </c>
      <c r="D5" s="205" t="s">
        <v>23</v>
      </c>
      <c r="E5" s="206">
        <v>5</v>
      </c>
      <c r="F5" s="17" t="s">
        <v>11</v>
      </c>
      <c r="G5" s="19" t="s">
        <v>24</v>
      </c>
      <c r="H5" s="17" t="s">
        <v>12</v>
      </c>
      <c r="I5" s="19" t="s">
        <v>13</v>
      </c>
      <c r="J5" s="408"/>
    </row>
    <row r="6" spans="1:10" ht="12.75" customHeight="1">
      <c r="A6" s="21" t="s">
        <v>3</v>
      </c>
      <c r="B6" s="244" t="s">
        <v>231</v>
      </c>
      <c r="C6" s="245">
        <v>57203</v>
      </c>
      <c r="D6" s="245">
        <f>E6-C6</f>
        <v>5977</v>
      </c>
      <c r="E6" s="246">
        <v>63180</v>
      </c>
      <c r="F6" s="170" t="s">
        <v>20</v>
      </c>
      <c r="G6" s="248">
        <v>8283</v>
      </c>
      <c r="H6" s="245">
        <f>I6-G6</f>
        <v>-2646</v>
      </c>
      <c r="I6" s="246">
        <v>5637</v>
      </c>
      <c r="J6" s="408"/>
    </row>
    <row r="7" spans="1:10" ht="12.75">
      <c r="A7" s="23" t="s">
        <v>4</v>
      </c>
      <c r="B7" s="161" t="s">
        <v>235</v>
      </c>
      <c r="C7" s="53">
        <v>7770</v>
      </c>
      <c r="D7" s="53">
        <f>E7-C7</f>
        <v>0</v>
      </c>
      <c r="E7" s="56">
        <v>7770</v>
      </c>
      <c r="F7" s="24" t="s">
        <v>21</v>
      </c>
      <c r="G7" s="54">
        <v>34877</v>
      </c>
      <c r="H7" s="53">
        <f>I7-G7</f>
        <v>-32</v>
      </c>
      <c r="I7" s="56">
        <v>34845</v>
      </c>
      <c r="J7" s="408"/>
    </row>
    <row r="8" spans="1:10" ht="12.75" customHeight="1">
      <c r="A8" s="23" t="s">
        <v>5</v>
      </c>
      <c r="B8" s="160" t="s">
        <v>232</v>
      </c>
      <c r="C8" s="53"/>
      <c r="D8" s="53">
        <f>E8-C8</f>
        <v>0</v>
      </c>
      <c r="E8" s="56">
        <v>0</v>
      </c>
      <c r="F8" s="24" t="s">
        <v>22</v>
      </c>
      <c r="G8" s="54">
        <v>200</v>
      </c>
      <c r="H8" s="53">
        <f>I8-G8</f>
        <v>0</v>
      </c>
      <c r="I8" s="56">
        <v>200</v>
      </c>
      <c r="J8" s="408"/>
    </row>
    <row r="9" spans="1:10" ht="12.75" customHeight="1">
      <c r="A9" s="23" t="s">
        <v>23</v>
      </c>
      <c r="B9" s="160" t="s">
        <v>233</v>
      </c>
      <c r="C9" s="53">
        <v>11954</v>
      </c>
      <c r="D9" s="53">
        <f>E9-C9</f>
        <v>-5977</v>
      </c>
      <c r="E9" s="56">
        <v>5977</v>
      </c>
      <c r="F9" s="24" t="s">
        <v>35</v>
      </c>
      <c r="G9" s="238">
        <v>78189</v>
      </c>
      <c r="H9" s="53">
        <f>I9-G9</f>
        <v>7679</v>
      </c>
      <c r="I9" s="25">
        <v>85868</v>
      </c>
      <c r="J9" s="408"/>
    </row>
    <row r="10" spans="1:10" ht="12.75" customHeight="1">
      <c r="A10" s="23" t="s">
        <v>6</v>
      </c>
      <c r="B10" s="162"/>
      <c r="C10" s="53"/>
      <c r="D10" s="53">
        <f>E10-C10</f>
        <v>0</v>
      </c>
      <c r="E10" s="56"/>
      <c r="F10" s="165"/>
      <c r="G10" s="239"/>
      <c r="H10" s="212"/>
      <c r="I10" s="166"/>
      <c r="J10" s="408"/>
    </row>
    <row r="11" spans="1:10" ht="12.75" customHeight="1">
      <c r="A11" s="23" t="s">
        <v>11</v>
      </c>
      <c r="B11" s="24"/>
      <c r="C11" s="53"/>
      <c r="D11" s="53"/>
      <c r="E11" s="56"/>
      <c r="F11" s="165"/>
      <c r="G11" s="239"/>
      <c r="H11" s="212"/>
      <c r="I11" s="166"/>
      <c r="J11" s="408"/>
    </row>
    <row r="12" spans="1:10" ht="12.75" customHeight="1">
      <c r="A12" s="23" t="s">
        <v>24</v>
      </c>
      <c r="B12" s="26"/>
      <c r="C12" s="53"/>
      <c r="D12" s="53"/>
      <c r="E12" s="56"/>
      <c r="F12" s="26"/>
      <c r="G12" s="238"/>
      <c r="H12" s="210"/>
      <c r="I12" s="25"/>
      <c r="J12" s="408"/>
    </row>
    <row r="13" spans="1:10" ht="12.75" customHeight="1">
      <c r="A13" s="23" t="s">
        <v>12</v>
      </c>
      <c r="B13" s="26"/>
      <c r="C13" s="53"/>
      <c r="D13" s="53"/>
      <c r="E13" s="56"/>
      <c r="F13" s="26"/>
      <c r="G13" s="238"/>
      <c r="H13" s="210"/>
      <c r="I13" s="25"/>
      <c r="J13" s="408"/>
    </row>
    <row r="14" spans="1:10" ht="12.75" customHeight="1">
      <c r="A14" s="23" t="s">
        <v>13</v>
      </c>
      <c r="B14" s="26"/>
      <c r="C14" s="53"/>
      <c r="D14" s="53"/>
      <c r="E14" s="56"/>
      <c r="F14" s="26"/>
      <c r="G14" s="238"/>
      <c r="H14" s="210"/>
      <c r="I14" s="25"/>
      <c r="J14" s="408"/>
    </row>
    <row r="15" spans="1:10" ht="12.75">
      <c r="A15" s="23" t="s">
        <v>26</v>
      </c>
      <c r="B15" s="26"/>
      <c r="C15" s="53"/>
      <c r="D15" s="53"/>
      <c r="E15" s="56"/>
      <c r="F15" s="26"/>
      <c r="G15" s="238"/>
      <c r="H15" s="210"/>
      <c r="I15" s="25"/>
      <c r="J15" s="408"/>
    </row>
    <row r="16" spans="1:10" ht="12.75" customHeight="1" thickBot="1">
      <c r="A16" s="36" t="s">
        <v>36</v>
      </c>
      <c r="B16" s="163"/>
      <c r="C16" s="247"/>
      <c r="D16" s="247"/>
      <c r="E16" s="171"/>
      <c r="F16" s="167"/>
      <c r="G16" s="240"/>
      <c r="H16" s="249"/>
      <c r="I16" s="250"/>
      <c r="J16" s="408"/>
    </row>
    <row r="17" spans="1:10" ht="21.75" thickBot="1">
      <c r="A17" s="27" t="s">
        <v>37</v>
      </c>
      <c r="B17" s="207" t="s">
        <v>237</v>
      </c>
      <c r="C17" s="208">
        <f>SUM(C6:C16)</f>
        <v>76927</v>
      </c>
      <c r="D17" s="208">
        <f>SUM(D6:D16)</f>
        <v>0</v>
      </c>
      <c r="E17" s="208">
        <f>SUM(E6:E16)</f>
        <v>76927</v>
      </c>
      <c r="F17" s="28" t="s">
        <v>58</v>
      </c>
      <c r="G17" s="241">
        <f>+G6+G7+G8+G9+G12+G13+G14+G15+G16</f>
        <v>121549</v>
      </c>
      <c r="H17" s="241">
        <f>+H6+H7+H8+H9+H12+H13+H14+H15+H16</f>
        <v>5001</v>
      </c>
      <c r="I17" s="57">
        <f>+I6+I7+I8+I9+I12+I13+I14+I15+I16</f>
        <v>126550</v>
      </c>
      <c r="J17" s="408"/>
    </row>
    <row r="18" spans="1:10" ht="12.75" customHeight="1">
      <c r="A18" s="21" t="s">
        <v>38</v>
      </c>
      <c r="B18" s="37" t="s">
        <v>236</v>
      </c>
      <c r="C18" s="60">
        <f>+C19+C20+C21+C22+C23</f>
        <v>48623</v>
      </c>
      <c r="D18" s="60">
        <f>+D19+D20+D21+D22+D23</f>
        <v>0</v>
      </c>
      <c r="E18" s="60">
        <f>+E19+E20+E21+E22+E23</f>
        <v>48623</v>
      </c>
      <c r="F18" s="394" t="s">
        <v>209</v>
      </c>
      <c r="G18" s="395"/>
      <c r="H18" s="396"/>
      <c r="I18" s="397"/>
      <c r="J18" s="408"/>
    </row>
    <row r="19" spans="1:10" ht="12.75" customHeight="1">
      <c r="A19" s="23" t="s">
        <v>40</v>
      </c>
      <c r="B19" s="39" t="s">
        <v>59</v>
      </c>
      <c r="C19" s="53">
        <v>48623</v>
      </c>
      <c r="D19" s="53">
        <f>E19-C19</f>
        <v>0</v>
      </c>
      <c r="E19" s="198">
        <v>48623</v>
      </c>
      <c r="F19" s="31" t="s">
        <v>213</v>
      </c>
      <c r="G19" s="242"/>
      <c r="H19" s="32"/>
      <c r="I19" s="33"/>
      <c r="J19" s="408"/>
    </row>
    <row r="20" spans="1:10" ht="22.5">
      <c r="A20" s="21" t="s">
        <v>41</v>
      </c>
      <c r="B20" s="39"/>
      <c r="C20" s="53"/>
      <c r="D20" s="53">
        <f>E20-C20</f>
        <v>0</v>
      </c>
      <c r="E20" s="198"/>
      <c r="F20" s="31" t="s">
        <v>25</v>
      </c>
      <c r="G20" s="242"/>
      <c r="H20" s="32"/>
      <c r="I20" s="33"/>
      <c r="J20" s="408"/>
    </row>
    <row r="21" spans="1:10" ht="12.75" customHeight="1">
      <c r="A21" s="23" t="s">
        <v>42</v>
      </c>
      <c r="B21" s="39"/>
      <c r="C21" s="53"/>
      <c r="D21" s="53">
        <f>E21-C21</f>
        <v>0</v>
      </c>
      <c r="E21" s="198"/>
      <c r="F21" s="31"/>
      <c r="G21" s="242"/>
      <c r="H21" s="32"/>
      <c r="I21" s="33"/>
      <c r="J21" s="408"/>
    </row>
    <row r="22" spans="1:10" ht="12.75" customHeight="1">
      <c r="A22" s="21" t="s">
        <v>43</v>
      </c>
      <c r="B22" s="39"/>
      <c r="C22" s="53"/>
      <c r="D22" s="199"/>
      <c r="E22" s="199"/>
      <c r="F22" s="30"/>
      <c r="G22" s="242"/>
      <c r="H22" s="32"/>
      <c r="I22" s="33"/>
      <c r="J22" s="408"/>
    </row>
    <row r="23" spans="1:10" ht="12.75" customHeight="1">
      <c r="A23" s="23" t="s">
        <v>44</v>
      </c>
      <c r="B23" s="40"/>
      <c r="C23" s="53"/>
      <c r="D23" s="198"/>
      <c r="E23" s="198"/>
      <c r="F23" s="31"/>
      <c r="G23" s="242"/>
      <c r="H23" s="32"/>
      <c r="I23" s="33"/>
      <c r="J23" s="408"/>
    </row>
    <row r="24" spans="1:10" ht="12.75" customHeight="1">
      <c r="A24" s="21" t="s">
        <v>45</v>
      </c>
      <c r="B24" s="41"/>
      <c r="C24" s="59">
        <f>+C25+C26+C27+C28+C29</f>
        <v>0</v>
      </c>
      <c r="D24" s="236"/>
      <c r="E24" s="236"/>
      <c r="F24" s="42"/>
      <c r="G24" s="242"/>
      <c r="H24" s="32"/>
      <c r="I24" s="33"/>
      <c r="J24" s="408"/>
    </row>
    <row r="25" spans="1:10" ht="12.75" customHeight="1">
      <c r="A25" s="23" t="s">
        <v>46</v>
      </c>
      <c r="B25" s="40"/>
      <c r="C25" s="53"/>
      <c r="D25" s="237"/>
      <c r="E25" s="237"/>
      <c r="F25" s="42"/>
      <c r="G25" s="242"/>
      <c r="H25" s="32"/>
      <c r="I25" s="33"/>
      <c r="J25" s="408"/>
    </row>
    <row r="26" spans="1:10" ht="12.75" customHeight="1">
      <c r="A26" s="21" t="s">
        <v>47</v>
      </c>
      <c r="B26" s="40"/>
      <c r="C26" s="53"/>
      <c r="D26" s="237"/>
      <c r="E26" s="237"/>
      <c r="F26" s="43"/>
      <c r="G26" s="242"/>
      <c r="H26" s="32"/>
      <c r="I26" s="33"/>
      <c r="J26" s="408"/>
    </row>
    <row r="27" spans="1:10" ht="12.75" customHeight="1">
      <c r="A27" s="23" t="s">
        <v>48</v>
      </c>
      <c r="B27" s="39"/>
      <c r="C27" s="53"/>
      <c r="D27" s="237"/>
      <c r="E27" s="237"/>
      <c r="F27" s="44"/>
      <c r="G27" s="242"/>
      <c r="H27" s="32"/>
      <c r="I27" s="33"/>
      <c r="J27" s="408"/>
    </row>
    <row r="28" spans="1:10" ht="12.75" customHeight="1">
      <c r="A28" s="21" t="s">
        <v>49</v>
      </c>
      <c r="B28" s="45"/>
      <c r="C28" s="53"/>
      <c r="D28" s="198"/>
      <c r="E28" s="198"/>
      <c r="F28" s="26"/>
      <c r="G28" s="242"/>
      <c r="H28" s="32"/>
      <c r="I28" s="33"/>
      <c r="J28" s="408"/>
    </row>
    <row r="29" spans="1:10" ht="12.75" customHeight="1" thickBot="1">
      <c r="A29" s="23" t="s">
        <v>50</v>
      </c>
      <c r="B29" s="46"/>
      <c r="C29" s="53"/>
      <c r="D29" s="237"/>
      <c r="E29" s="237"/>
      <c r="F29" s="163"/>
      <c r="G29" s="398"/>
      <c r="H29" s="389"/>
      <c r="I29" s="390"/>
      <c r="J29" s="408"/>
    </row>
    <row r="30" spans="1:10" ht="32.25" thickBot="1">
      <c r="A30" s="27" t="s">
        <v>53</v>
      </c>
      <c r="B30" s="28" t="s">
        <v>60</v>
      </c>
      <c r="C30" s="58">
        <f>+C18+C24</f>
        <v>48623</v>
      </c>
      <c r="D30" s="58">
        <f>+D18+D24</f>
        <v>0</v>
      </c>
      <c r="E30" s="58">
        <f>+E18+E24</f>
        <v>48623</v>
      </c>
      <c r="F30" s="28" t="s">
        <v>61</v>
      </c>
      <c r="G30" s="243">
        <f>SUM(G18:G29)</f>
        <v>0</v>
      </c>
      <c r="H30" s="243">
        <f>SUM(H18:H29)</f>
        <v>0</v>
      </c>
      <c r="I30" s="29">
        <f>SUM(I18:I29)</f>
        <v>0</v>
      </c>
      <c r="J30" s="408"/>
    </row>
    <row r="31" spans="1:10" ht="13.5" thickBot="1">
      <c r="A31" s="27" t="s">
        <v>62</v>
      </c>
      <c r="B31" s="34" t="s">
        <v>63</v>
      </c>
      <c r="C31" s="61">
        <f>+C17+C30</f>
        <v>125550</v>
      </c>
      <c r="D31" s="61">
        <f>+D17+D30</f>
        <v>0</v>
      </c>
      <c r="E31" s="61">
        <f>+E17+E30</f>
        <v>125550</v>
      </c>
      <c r="F31" s="34" t="s">
        <v>64</v>
      </c>
      <c r="G31" s="200">
        <f>+G17+G30</f>
        <v>121549</v>
      </c>
      <c r="H31" s="275">
        <f>+H17+H30</f>
        <v>5001</v>
      </c>
      <c r="I31" s="35">
        <f>+I17+I30</f>
        <v>126550</v>
      </c>
      <c r="J31" s="408"/>
    </row>
    <row r="32" spans="1:10" ht="13.5" thickBot="1">
      <c r="A32" s="27" t="s">
        <v>65</v>
      </c>
      <c r="B32" s="34" t="s">
        <v>51</v>
      </c>
      <c r="C32" s="61">
        <f>IF(C17-G17&lt;0,G17-C17,"-")</f>
        <v>44622</v>
      </c>
      <c r="D32" s="61">
        <f>IF(D17-H17&lt;0,H17-D17,"-")</f>
        <v>5001</v>
      </c>
      <c r="E32" s="61">
        <f>IF(E17-I17&lt;0,I17-E17,"-")</f>
        <v>49623</v>
      </c>
      <c r="F32" s="34" t="s">
        <v>52</v>
      </c>
      <c r="G32" s="200" t="str">
        <f>IF(C17-G17&gt;0,C17-G17,"-")</f>
        <v>-</v>
      </c>
      <c r="H32" s="275" t="str">
        <f>IF(D17-H17&gt;0,D17-H17,"-")</f>
        <v>-</v>
      </c>
      <c r="I32" s="35" t="str">
        <f>IF(E17-I17&gt;0,E17-I17,"-")</f>
        <v>-</v>
      </c>
      <c r="J32" s="408"/>
    </row>
    <row r="33" spans="1:10" ht="13.5" thickBot="1">
      <c r="A33" s="27" t="s">
        <v>66</v>
      </c>
      <c r="B33" s="34" t="s">
        <v>54</v>
      </c>
      <c r="C33" s="61" t="str">
        <f>IF(C17+C18-G31&lt;0,G31-(C17+C18),"-")</f>
        <v>-</v>
      </c>
      <c r="D33" s="61">
        <f>IF(D17+D18-H31&lt;0,H31-(D17+D18),"-")</f>
        <v>5001</v>
      </c>
      <c r="E33" s="61">
        <f>IF(E17+E18-I31&lt;0,I31-(E17+E18),"-")</f>
        <v>1000</v>
      </c>
      <c r="F33" s="34" t="s">
        <v>55</v>
      </c>
      <c r="G33" s="200">
        <f>IF(C17+C18-G31&gt;0,C17+C18-G31,"-")</f>
        <v>4001</v>
      </c>
      <c r="H33" s="275" t="str">
        <f>IF(D17+D18-H31&gt;0,D17+D18-H31,"-")</f>
        <v>-</v>
      </c>
      <c r="I33" s="35" t="str">
        <f>IF(E17+E18-I31&gt;0,E17+E18-I31,"-")</f>
        <v>-</v>
      </c>
      <c r="J33" s="408"/>
    </row>
  </sheetData>
  <sheetProtection selectLockedCells="1" selectUnlockedCells="1"/>
  <mergeCells count="3">
    <mergeCell ref="A3:A4"/>
    <mergeCell ref="J1:J33"/>
    <mergeCell ref="G2:I2"/>
  </mergeCells>
  <printOptions horizontalCentered="1"/>
  <pageMargins left="0.1968503937007874" right="0.1968503937007874" top="0.4724409448818898" bottom="0.7874015748031497" header="0.4724409448818898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1" sqref="D1:I1"/>
    </sheetView>
  </sheetViews>
  <sheetFormatPr defaultColWidth="9.00390625" defaultRowHeight="12.75"/>
  <cols>
    <col min="1" max="1" width="47.125" style="64" customWidth="1"/>
    <col min="2" max="2" width="11.50390625" style="63" customWidth="1"/>
    <col min="3" max="3" width="14.875" style="63" customWidth="1"/>
    <col min="4" max="4" width="14.50390625" style="63" customWidth="1"/>
    <col min="5" max="5" width="11.375" style="63" bestFit="1" customWidth="1"/>
    <col min="6" max="6" width="10.875" style="63" customWidth="1"/>
    <col min="7" max="7" width="11.625" style="63" customWidth="1"/>
    <col min="8" max="8" width="11.00390625" style="63" customWidth="1"/>
    <col min="9" max="9" width="18.875" style="73" customWidth="1"/>
    <col min="10" max="11" width="12.875" style="63" customWidth="1"/>
    <col min="12" max="12" width="13.875" style="63" customWidth="1"/>
    <col min="13" max="16384" width="9.375" style="63" customWidth="1"/>
  </cols>
  <sheetData>
    <row r="1" spans="4:9" ht="12.75">
      <c r="D1" s="415" t="s">
        <v>376</v>
      </c>
      <c r="E1" s="415"/>
      <c r="F1" s="415"/>
      <c r="G1" s="415"/>
      <c r="H1" s="415"/>
      <c r="I1" s="415"/>
    </row>
    <row r="3" spans="1:9" ht="15.75">
      <c r="A3" s="413" t="s">
        <v>78</v>
      </c>
      <c r="B3" s="414"/>
      <c r="C3" s="414"/>
      <c r="D3" s="414"/>
      <c r="E3" s="414"/>
      <c r="F3" s="414"/>
      <c r="G3" s="414"/>
      <c r="H3" s="414"/>
      <c r="I3" s="414"/>
    </row>
    <row r="4" ht="21.75" customHeight="1" thickBot="1">
      <c r="I4" s="65" t="s">
        <v>28</v>
      </c>
    </row>
    <row r="5" spans="1:9" s="69" customFormat="1" ht="44.25" customHeight="1">
      <c r="A5" s="66" t="s">
        <v>67</v>
      </c>
      <c r="B5" s="67" t="s">
        <v>68</v>
      </c>
      <c r="C5" s="67" t="s">
        <v>69</v>
      </c>
      <c r="D5" s="67" t="s">
        <v>238</v>
      </c>
      <c r="E5" s="67" t="s">
        <v>239</v>
      </c>
      <c r="F5" s="353" t="s">
        <v>342</v>
      </c>
      <c r="G5" s="353" t="s">
        <v>317</v>
      </c>
      <c r="H5" s="353" t="s">
        <v>343</v>
      </c>
      <c r="I5" s="68" t="s">
        <v>243</v>
      </c>
    </row>
    <row r="6" spans="1:9" s="73" customFormat="1" ht="12" customHeight="1" thickBot="1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2">
        <v>9</v>
      </c>
    </row>
    <row r="7" spans="1:9" ht="12.75">
      <c r="A7" s="62" t="s">
        <v>76</v>
      </c>
      <c r="B7" s="47">
        <v>4581</v>
      </c>
      <c r="C7" s="48" t="s">
        <v>75</v>
      </c>
      <c r="D7" s="47">
        <v>4327</v>
      </c>
      <c r="E7" s="47">
        <v>1270</v>
      </c>
      <c r="F7" s="354">
        <v>1270</v>
      </c>
      <c r="G7" s="354">
        <f>H7-F7</f>
        <v>-1016</v>
      </c>
      <c r="H7" s="354">
        <v>254</v>
      </c>
      <c r="I7" s="77"/>
    </row>
    <row r="8" spans="1:9" ht="12.75">
      <c r="A8" s="74" t="s">
        <v>240</v>
      </c>
      <c r="B8" s="75">
        <v>1100</v>
      </c>
      <c r="C8" s="76">
        <v>2017</v>
      </c>
      <c r="D8" s="75"/>
      <c r="E8" s="75">
        <v>1100</v>
      </c>
      <c r="F8" s="355">
        <v>1100</v>
      </c>
      <c r="G8" s="354">
        <f aca="true" t="shared" si="0" ref="G8:G17">H8-F8</f>
        <v>-1100</v>
      </c>
      <c r="H8" s="355"/>
      <c r="I8" s="77"/>
    </row>
    <row r="9" spans="1:9" ht="12.75">
      <c r="A9" s="74" t="s">
        <v>241</v>
      </c>
      <c r="B9" s="75">
        <v>3200</v>
      </c>
      <c r="C9" s="76">
        <v>2017</v>
      </c>
      <c r="D9" s="75"/>
      <c r="E9" s="75">
        <v>3200</v>
      </c>
      <c r="F9" s="355">
        <v>3200</v>
      </c>
      <c r="G9" s="354">
        <f t="shared" si="0"/>
        <v>-3200</v>
      </c>
      <c r="H9" s="355"/>
      <c r="I9" s="77"/>
    </row>
    <row r="10" spans="1:9" ht="12.75">
      <c r="A10" s="74" t="s">
        <v>242</v>
      </c>
      <c r="B10" s="75">
        <v>1000</v>
      </c>
      <c r="C10" s="76">
        <v>2017</v>
      </c>
      <c r="D10" s="75"/>
      <c r="E10" s="75">
        <v>1000</v>
      </c>
      <c r="F10" s="355">
        <v>1000</v>
      </c>
      <c r="G10" s="354">
        <f t="shared" si="0"/>
        <v>-1000</v>
      </c>
      <c r="H10" s="355"/>
      <c r="I10" s="77"/>
    </row>
    <row r="11" spans="1:9" ht="12.75">
      <c r="A11" s="279" t="s">
        <v>313</v>
      </c>
      <c r="B11" s="280">
        <v>1473</v>
      </c>
      <c r="C11" s="281">
        <v>2017</v>
      </c>
      <c r="D11" s="280"/>
      <c r="E11" s="280"/>
      <c r="F11" s="356">
        <v>1473</v>
      </c>
      <c r="G11" s="354">
        <f t="shared" si="0"/>
        <v>0</v>
      </c>
      <c r="H11" s="356">
        <v>1473</v>
      </c>
      <c r="I11" s="77"/>
    </row>
    <row r="12" spans="1:9" ht="12.75">
      <c r="A12" s="74" t="s">
        <v>253</v>
      </c>
      <c r="B12" s="75">
        <v>240</v>
      </c>
      <c r="C12" s="76">
        <v>2017</v>
      </c>
      <c r="D12" s="75"/>
      <c r="E12" s="75">
        <v>240</v>
      </c>
      <c r="F12" s="355">
        <v>240</v>
      </c>
      <c r="G12" s="354">
        <f t="shared" si="0"/>
        <v>-37</v>
      </c>
      <c r="H12" s="355">
        <v>203</v>
      </c>
      <c r="I12" s="77"/>
    </row>
    <row r="13" spans="1:9" ht="12.75">
      <c r="A13" s="74" t="s">
        <v>345</v>
      </c>
      <c r="B13" s="75">
        <v>2175</v>
      </c>
      <c r="C13" s="76">
        <v>2017</v>
      </c>
      <c r="D13" s="75"/>
      <c r="E13" s="75"/>
      <c r="F13" s="355"/>
      <c r="G13" s="354">
        <f t="shared" si="0"/>
        <v>2175</v>
      </c>
      <c r="H13" s="355">
        <v>2175</v>
      </c>
      <c r="I13" s="77"/>
    </row>
    <row r="14" spans="1:9" ht="12.75">
      <c r="A14" s="74" t="s">
        <v>346</v>
      </c>
      <c r="B14" s="75">
        <v>672</v>
      </c>
      <c r="C14" s="76">
        <v>2017</v>
      </c>
      <c r="D14" s="75"/>
      <c r="E14" s="75"/>
      <c r="F14" s="355"/>
      <c r="G14" s="354">
        <f t="shared" si="0"/>
        <v>672</v>
      </c>
      <c r="H14" s="355">
        <v>672</v>
      </c>
      <c r="I14" s="77"/>
    </row>
    <row r="15" spans="1:9" ht="12.75">
      <c r="A15" s="359" t="s">
        <v>347</v>
      </c>
      <c r="B15" s="360">
        <v>126</v>
      </c>
      <c r="C15" s="76">
        <v>2017</v>
      </c>
      <c r="D15" s="360"/>
      <c r="E15" s="360"/>
      <c r="F15" s="361"/>
      <c r="G15" s="354">
        <f t="shared" si="0"/>
        <v>126</v>
      </c>
      <c r="H15" s="361">
        <v>126</v>
      </c>
      <c r="I15" s="77"/>
    </row>
    <row r="16" spans="1:9" ht="12.75">
      <c r="A16" s="359" t="s">
        <v>348</v>
      </c>
      <c r="B16" s="360">
        <v>139</v>
      </c>
      <c r="C16" s="76">
        <v>2017</v>
      </c>
      <c r="D16" s="360"/>
      <c r="E16" s="360"/>
      <c r="F16" s="361"/>
      <c r="G16" s="354">
        <f t="shared" si="0"/>
        <v>139</v>
      </c>
      <c r="H16" s="361">
        <v>139</v>
      </c>
      <c r="I16" s="77"/>
    </row>
    <row r="17" spans="1:9" ht="12.75">
      <c r="A17" s="276" t="s">
        <v>315</v>
      </c>
      <c r="B17" s="277">
        <v>595</v>
      </c>
      <c r="C17" s="278" t="s">
        <v>244</v>
      </c>
      <c r="D17" s="277"/>
      <c r="E17" s="277"/>
      <c r="F17" s="277"/>
      <c r="G17" s="354">
        <f t="shared" si="0"/>
        <v>595</v>
      </c>
      <c r="H17" s="277">
        <v>595</v>
      </c>
      <c r="I17" s="77"/>
    </row>
    <row r="18" spans="1:9" s="81" customFormat="1" ht="12.75">
      <c r="A18" s="78" t="s">
        <v>79</v>
      </c>
      <c r="B18" s="79">
        <f>SUM(B7:B17)</f>
        <v>15301</v>
      </c>
      <c r="C18" s="79"/>
      <c r="D18" s="79">
        <f>SUM(D7:D17)</f>
        <v>4327</v>
      </c>
      <c r="E18" s="79">
        <f>SUM(E7:E17)</f>
        <v>6810</v>
      </c>
      <c r="F18" s="79">
        <f>SUM(F7:F17)</f>
        <v>8283</v>
      </c>
      <c r="G18" s="79">
        <f>SUM(G7:G17)</f>
        <v>-2646</v>
      </c>
      <c r="H18" s="79">
        <f>SUM(H7:H17)</f>
        <v>5637</v>
      </c>
      <c r="I18" s="80"/>
    </row>
    <row r="19" spans="1:9" ht="13.5" thickBot="1">
      <c r="A19" s="74"/>
      <c r="B19" s="75"/>
      <c r="C19" s="76"/>
      <c r="D19" s="75"/>
      <c r="E19" s="75"/>
      <c r="F19" s="355"/>
      <c r="G19" s="355"/>
      <c r="H19" s="355"/>
      <c r="I19" s="77"/>
    </row>
    <row r="20" spans="1:9" ht="12.75">
      <c r="A20" s="82" t="s">
        <v>80</v>
      </c>
      <c r="B20" s="83"/>
      <c r="C20" s="84"/>
      <c r="D20" s="83"/>
      <c r="E20" s="83"/>
      <c r="F20" s="357"/>
      <c r="G20" s="357"/>
      <c r="H20" s="357"/>
      <c r="I20" s="85">
        <f>B20-D20-E20</f>
        <v>0</v>
      </c>
    </row>
    <row r="21" spans="1:9" ht="12.75">
      <c r="A21" s="62" t="s">
        <v>341</v>
      </c>
      <c r="B21" s="47"/>
      <c r="C21" s="48" t="s">
        <v>340</v>
      </c>
      <c r="D21" s="47"/>
      <c r="E21" s="47">
        <v>10600</v>
      </c>
      <c r="F21" s="47">
        <v>10600</v>
      </c>
      <c r="G21" s="47">
        <f>H21-F21</f>
        <v>10658</v>
      </c>
      <c r="H21" s="47">
        <v>21258</v>
      </c>
      <c r="I21" s="77"/>
    </row>
    <row r="22" spans="1:9" ht="12.75">
      <c r="A22" s="62" t="s">
        <v>249</v>
      </c>
      <c r="B22" s="47"/>
      <c r="C22" s="48" t="s">
        <v>244</v>
      </c>
      <c r="D22" s="47"/>
      <c r="E22" s="47">
        <v>4500</v>
      </c>
      <c r="F22" s="47">
        <v>4500</v>
      </c>
      <c r="G22" s="47">
        <f aca="true" t="shared" si="1" ref="G22:G33">H22-F22</f>
        <v>-4500</v>
      </c>
      <c r="H22" s="47"/>
      <c r="I22" s="86"/>
    </row>
    <row r="23" spans="1:9" ht="12.75">
      <c r="A23" s="62" t="s">
        <v>245</v>
      </c>
      <c r="B23" s="47">
        <v>1524</v>
      </c>
      <c r="C23" s="48" t="s">
        <v>244</v>
      </c>
      <c r="D23" s="47"/>
      <c r="E23" s="47">
        <v>125</v>
      </c>
      <c r="F23" s="47">
        <v>125</v>
      </c>
      <c r="G23" s="47">
        <f t="shared" si="1"/>
        <v>1399</v>
      </c>
      <c r="H23" s="47">
        <v>1524</v>
      </c>
      <c r="I23" s="86"/>
    </row>
    <row r="24" spans="1:9" ht="12.75">
      <c r="A24" s="62" t="s">
        <v>246</v>
      </c>
      <c r="B24" s="47">
        <v>508</v>
      </c>
      <c r="C24" s="48" t="s">
        <v>244</v>
      </c>
      <c r="D24" s="47"/>
      <c r="E24" s="47">
        <v>125</v>
      </c>
      <c r="F24" s="47">
        <v>125</v>
      </c>
      <c r="G24" s="47">
        <f t="shared" si="1"/>
        <v>383</v>
      </c>
      <c r="H24" s="47">
        <v>508</v>
      </c>
      <c r="I24" s="86"/>
    </row>
    <row r="25" spans="1:9" ht="12.75">
      <c r="A25" s="62" t="s">
        <v>77</v>
      </c>
      <c r="B25" s="47">
        <v>2551</v>
      </c>
      <c r="C25" s="48" t="s">
        <v>244</v>
      </c>
      <c r="D25" s="47"/>
      <c r="E25" s="47">
        <v>5000</v>
      </c>
      <c r="F25" s="47">
        <v>5000</v>
      </c>
      <c r="G25" s="47">
        <f t="shared" si="1"/>
        <v>-2449</v>
      </c>
      <c r="H25" s="47">
        <v>2551</v>
      </c>
      <c r="I25" s="86"/>
    </row>
    <row r="26" spans="1:9" ht="12.75">
      <c r="A26" s="93" t="s">
        <v>247</v>
      </c>
      <c r="B26" s="49"/>
      <c r="C26" s="50" t="s">
        <v>244</v>
      </c>
      <c r="D26" s="49"/>
      <c r="E26" s="49">
        <v>5000</v>
      </c>
      <c r="F26" s="49">
        <v>5000</v>
      </c>
      <c r="G26" s="47">
        <f t="shared" si="1"/>
        <v>-5000</v>
      </c>
      <c r="H26" s="49"/>
      <c r="I26" s="86"/>
    </row>
    <row r="27" spans="1:9" ht="12.75">
      <c r="A27" s="93" t="s">
        <v>82</v>
      </c>
      <c r="B27" s="49">
        <v>652</v>
      </c>
      <c r="C27" s="50" t="s">
        <v>244</v>
      </c>
      <c r="D27" s="49"/>
      <c r="E27" s="49">
        <v>2375</v>
      </c>
      <c r="F27" s="49">
        <v>2375</v>
      </c>
      <c r="G27" s="47">
        <f t="shared" si="1"/>
        <v>-1723</v>
      </c>
      <c r="H27" s="49">
        <v>652</v>
      </c>
      <c r="I27" s="86"/>
    </row>
    <row r="28" spans="1:9" ht="12.75">
      <c r="A28" s="93" t="s">
        <v>83</v>
      </c>
      <c r="B28" s="49">
        <v>1570</v>
      </c>
      <c r="C28" s="50" t="s">
        <v>244</v>
      </c>
      <c r="D28" s="49"/>
      <c r="E28" s="49">
        <v>508</v>
      </c>
      <c r="F28" s="49">
        <v>508</v>
      </c>
      <c r="G28" s="47">
        <f t="shared" si="1"/>
        <v>1062</v>
      </c>
      <c r="H28" s="49">
        <v>1570</v>
      </c>
      <c r="I28" s="86"/>
    </row>
    <row r="29" spans="1:9" ht="12.75">
      <c r="A29" s="93" t="s">
        <v>248</v>
      </c>
      <c r="B29" s="49"/>
      <c r="C29" s="50" t="s">
        <v>244</v>
      </c>
      <c r="D29" s="49"/>
      <c r="E29" s="49">
        <v>3000</v>
      </c>
      <c r="F29" s="49">
        <v>3000</v>
      </c>
      <c r="G29" s="47">
        <f t="shared" si="1"/>
        <v>-3000</v>
      </c>
      <c r="H29" s="49"/>
      <c r="I29" s="86"/>
    </row>
    <row r="30" spans="1:9" ht="12.75">
      <c r="A30" s="276" t="s">
        <v>314</v>
      </c>
      <c r="B30" s="277">
        <v>3049</v>
      </c>
      <c r="C30" s="278" t="s">
        <v>244</v>
      </c>
      <c r="D30" s="277"/>
      <c r="E30" s="277"/>
      <c r="F30" s="277">
        <v>3049</v>
      </c>
      <c r="G30" s="47">
        <f t="shared" si="1"/>
        <v>0</v>
      </c>
      <c r="H30" s="277">
        <v>3049</v>
      </c>
      <c r="I30" s="86"/>
    </row>
    <row r="31" spans="1:9" ht="12.75">
      <c r="A31" s="276" t="s">
        <v>315</v>
      </c>
      <c r="B31" s="277">
        <v>595</v>
      </c>
      <c r="C31" s="278" t="s">
        <v>244</v>
      </c>
      <c r="D31" s="277"/>
      <c r="E31" s="277"/>
      <c r="F31" s="277">
        <v>595</v>
      </c>
      <c r="G31" s="47">
        <f t="shared" si="1"/>
        <v>-595</v>
      </c>
      <c r="H31" s="277"/>
      <c r="I31" s="86"/>
    </row>
    <row r="32" spans="1:9" ht="12.75">
      <c r="A32" s="276" t="s">
        <v>339</v>
      </c>
      <c r="B32" s="277"/>
      <c r="C32" s="278" t="s">
        <v>340</v>
      </c>
      <c r="D32" s="277"/>
      <c r="E32" s="277"/>
      <c r="F32" s="358"/>
      <c r="G32" s="47">
        <f t="shared" si="1"/>
        <v>1138</v>
      </c>
      <c r="H32" s="358">
        <v>1138</v>
      </c>
      <c r="I32" s="86"/>
    </row>
    <row r="33" spans="1:9" ht="12.75">
      <c r="A33" s="276" t="s">
        <v>344</v>
      </c>
      <c r="B33" s="277">
        <v>2595</v>
      </c>
      <c r="C33" s="278" t="s">
        <v>244</v>
      </c>
      <c r="D33" s="277"/>
      <c r="E33" s="277"/>
      <c r="F33" s="358"/>
      <c r="G33" s="47">
        <f t="shared" si="1"/>
        <v>2595</v>
      </c>
      <c r="H33" s="358">
        <v>2595</v>
      </c>
      <c r="I33" s="86"/>
    </row>
    <row r="34" spans="1:9" s="81" customFormat="1" ht="13.5" thickBot="1">
      <c r="A34" s="87" t="s">
        <v>81</v>
      </c>
      <c r="B34" s="88">
        <f>SUM(B21:B31)</f>
        <v>10449</v>
      </c>
      <c r="C34" s="89"/>
      <c r="D34" s="88">
        <f>SUM(D21:D21)</f>
        <v>0</v>
      </c>
      <c r="E34" s="88">
        <f>SUM(E21:E32)</f>
        <v>31233</v>
      </c>
      <c r="F34" s="88">
        <f>SUM(F21:F32)</f>
        <v>34877</v>
      </c>
      <c r="G34" s="88">
        <f>SUM(G21:G33)</f>
        <v>-32</v>
      </c>
      <c r="H34" s="88">
        <f>SUM(H21:H33)</f>
        <v>34845</v>
      </c>
      <c r="I34" s="86"/>
    </row>
    <row r="35" spans="1:9" ht="12.75">
      <c r="A35" s="74"/>
      <c r="B35" s="75"/>
      <c r="C35" s="76"/>
      <c r="D35" s="75"/>
      <c r="E35" s="75"/>
      <c r="F35" s="355"/>
      <c r="G35" s="355"/>
      <c r="H35" s="355"/>
      <c r="I35" s="77">
        <f>B35-D35-E35</f>
        <v>0</v>
      </c>
    </row>
    <row r="36" spans="1:9" s="81" customFormat="1" ht="13.5" thickBot="1">
      <c r="A36" s="90" t="s">
        <v>70</v>
      </c>
      <c r="B36" s="91">
        <f>B18+B34</f>
        <v>25750</v>
      </c>
      <c r="C36" s="92"/>
      <c r="D36" s="91">
        <f aca="true" t="shared" si="2" ref="D36:I36">D18+D34</f>
        <v>4327</v>
      </c>
      <c r="E36" s="91">
        <f t="shared" si="2"/>
        <v>38043</v>
      </c>
      <c r="F36" s="91">
        <f t="shared" si="2"/>
        <v>43160</v>
      </c>
      <c r="G36" s="91">
        <f t="shared" si="2"/>
        <v>-2678</v>
      </c>
      <c r="H36" s="91">
        <f t="shared" si="2"/>
        <v>40482</v>
      </c>
      <c r="I36" s="80">
        <f t="shared" si="2"/>
        <v>0</v>
      </c>
    </row>
  </sheetData>
  <sheetProtection/>
  <mergeCells count="2">
    <mergeCell ref="A3:I3"/>
    <mergeCell ref="D1:I1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84"/>
  <sheetViews>
    <sheetView zoomScale="120" zoomScaleNormal="120" zoomScaleSheetLayoutView="100" workbookViewId="0" topLeftCell="A1">
      <selection activeCell="C1" sqref="C1:G1"/>
    </sheetView>
  </sheetViews>
  <sheetFormatPr defaultColWidth="9.00390625" defaultRowHeight="12.75"/>
  <cols>
    <col min="1" max="1" width="15.875" style="51" customWidth="1"/>
    <col min="2" max="2" width="51.00390625" style="51" customWidth="1"/>
    <col min="3" max="3" width="6.625" style="51" customWidth="1"/>
    <col min="4" max="4" width="10.625" style="184" customWidth="1"/>
    <col min="5" max="5" width="11.00390625" style="140" customWidth="1"/>
    <col min="6" max="6" width="11.125" style="140" customWidth="1"/>
    <col min="7" max="9" width="9.375" style="1" customWidth="1"/>
    <col min="10" max="10" width="9.375" style="305" customWidth="1"/>
    <col min="11" max="16384" width="9.375" style="1" customWidth="1"/>
  </cols>
  <sheetData>
    <row r="1" spans="1:7" ht="15.75">
      <c r="A1" s="1"/>
      <c r="C1" s="418" t="s">
        <v>377</v>
      </c>
      <c r="D1" s="418"/>
      <c r="E1" s="418"/>
      <c r="F1" s="418"/>
      <c r="G1" s="418"/>
    </row>
    <row r="2" spans="1:4" ht="15.75">
      <c r="A2" s="1"/>
      <c r="B2" s="156"/>
      <c r="C2" s="156"/>
      <c r="D2" s="183"/>
    </row>
    <row r="3" spans="1:7" ht="15.75">
      <c r="A3" s="419" t="s">
        <v>140</v>
      </c>
      <c r="B3" s="419"/>
      <c r="C3" s="419"/>
      <c r="D3" s="419"/>
      <c r="E3" s="419"/>
      <c r="F3" s="419"/>
      <c r="G3" s="419"/>
    </row>
    <row r="4" spans="1:7" ht="15.75">
      <c r="A4" s="419" t="s">
        <v>251</v>
      </c>
      <c r="B4" s="419"/>
      <c r="C4" s="419"/>
      <c r="D4" s="419"/>
      <c r="E4" s="419"/>
      <c r="F4" s="419"/>
      <c r="G4" s="419"/>
    </row>
    <row r="5" ht="15.75" customHeight="1"/>
    <row r="6" spans="1:7" ht="24" customHeight="1">
      <c r="A6" s="416"/>
      <c r="B6" s="416"/>
      <c r="C6" s="100"/>
      <c r="G6" s="149" t="s">
        <v>0</v>
      </c>
    </row>
    <row r="7" spans="1:10" s="140" customFormat="1" ht="33.75">
      <c r="A7" s="104" t="s">
        <v>1</v>
      </c>
      <c r="B7" s="104" t="s">
        <v>2</v>
      </c>
      <c r="C7" s="104" t="s">
        <v>221</v>
      </c>
      <c r="D7" s="104" t="s">
        <v>250</v>
      </c>
      <c r="E7" s="104" t="s">
        <v>334</v>
      </c>
      <c r="F7" s="104" t="s">
        <v>317</v>
      </c>
      <c r="G7" s="104" t="s">
        <v>316</v>
      </c>
      <c r="J7" s="306"/>
    </row>
    <row r="8" spans="1:10" s="141" customFormat="1" ht="12" customHeight="1">
      <c r="A8" s="147">
        <v>1</v>
      </c>
      <c r="B8" s="147">
        <v>2</v>
      </c>
      <c r="C8" s="148">
        <v>3</v>
      </c>
      <c r="D8" s="147">
        <v>4</v>
      </c>
      <c r="E8" s="148">
        <v>5</v>
      </c>
      <c r="F8" s="147">
        <v>6</v>
      </c>
      <c r="G8" s="148">
        <v>7</v>
      </c>
      <c r="J8" s="307"/>
    </row>
    <row r="9" spans="1:10" s="2" customFormat="1" ht="12" customHeight="1">
      <c r="A9" s="104" t="s">
        <v>130</v>
      </c>
      <c r="B9" s="105" t="s">
        <v>72</v>
      </c>
      <c r="C9" s="106"/>
      <c r="D9" s="142">
        <f>D10+D23+D30+D40</f>
        <v>132636</v>
      </c>
      <c r="E9" s="142">
        <f>E10+E23+E30+E40</f>
        <v>157004</v>
      </c>
      <c r="F9" s="142">
        <f>F10+F23+F30+F40</f>
        <v>22493</v>
      </c>
      <c r="G9" s="142">
        <f>G10+G23+G30+G40</f>
        <v>179497</v>
      </c>
      <c r="J9" s="308"/>
    </row>
    <row r="10" spans="1:10" s="2" customFormat="1" ht="12" customHeight="1">
      <c r="A10" s="96" t="s">
        <v>182</v>
      </c>
      <c r="B10" s="96" t="s">
        <v>139</v>
      </c>
      <c r="C10" s="96" t="s">
        <v>100</v>
      </c>
      <c r="D10" s="186">
        <f>D18+D11</f>
        <v>62893</v>
      </c>
      <c r="E10" s="186">
        <f>E18+E11</f>
        <v>86261</v>
      </c>
      <c r="F10" s="186">
        <f>F18+F11</f>
        <v>13615</v>
      </c>
      <c r="G10" s="186">
        <f>G18+G11</f>
        <v>99876</v>
      </c>
      <c r="J10" s="309"/>
    </row>
    <row r="11" spans="1:10" s="2" customFormat="1" ht="12" customHeight="1">
      <c r="A11" s="102" t="s">
        <v>131</v>
      </c>
      <c r="B11" s="95" t="s">
        <v>132</v>
      </c>
      <c r="C11" s="95" t="s">
        <v>96</v>
      </c>
      <c r="D11" s="182">
        <f>SUM(D12:D17)</f>
        <v>55933</v>
      </c>
      <c r="E11" s="182">
        <f>SUM(E12:E17)</f>
        <v>77235</v>
      </c>
      <c r="F11" s="182">
        <f>SUM(F12:F17)</f>
        <v>1225</v>
      </c>
      <c r="G11" s="182">
        <f>SUM(G12:G17)</f>
        <v>78460</v>
      </c>
      <c r="J11" s="310"/>
    </row>
    <row r="12" spans="1:10" s="3" customFormat="1" ht="12" customHeight="1">
      <c r="A12" s="99" t="s">
        <v>133</v>
      </c>
      <c r="B12" s="97" t="s">
        <v>85</v>
      </c>
      <c r="C12" s="94" t="s">
        <v>84</v>
      </c>
      <c r="D12" s="181">
        <v>22583</v>
      </c>
      <c r="E12" s="181">
        <v>23583</v>
      </c>
      <c r="F12" s="300">
        <f>G12-E12</f>
        <v>0</v>
      </c>
      <c r="G12" s="285">
        <v>23583</v>
      </c>
      <c r="J12" s="311"/>
    </row>
    <row r="13" spans="1:10" s="3" customFormat="1" ht="12" customHeight="1">
      <c r="A13" s="99" t="s">
        <v>134</v>
      </c>
      <c r="B13" s="94" t="s">
        <v>87</v>
      </c>
      <c r="C13" s="94" t="s">
        <v>86</v>
      </c>
      <c r="D13" s="182">
        <v>0</v>
      </c>
      <c r="E13" s="181">
        <v>13585</v>
      </c>
      <c r="F13" s="298">
        <f aca="true" t="shared" si="0" ref="F13:F40">G13-E13</f>
        <v>301</v>
      </c>
      <c r="G13" s="144">
        <v>13886</v>
      </c>
      <c r="J13" s="312"/>
    </row>
    <row r="14" spans="1:10" s="3" customFormat="1" ht="12" customHeight="1">
      <c r="A14" s="99" t="s">
        <v>135</v>
      </c>
      <c r="B14" s="94" t="s">
        <v>89</v>
      </c>
      <c r="C14" s="94" t="s">
        <v>88</v>
      </c>
      <c r="D14" s="182">
        <v>31122</v>
      </c>
      <c r="E14" s="181">
        <v>35746</v>
      </c>
      <c r="F14" s="298">
        <f t="shared" si="0"/>
        <v>353</v>
      </c>
      <c r="G14" s="144">
        <v>36099</v>
      </c>
      <c r="J14" s="312"/>
    </row>
    <row r="15" spans="1:10" s="3" customFormat="1" ht="12" customHeight="1">
      <c r="A15" s="99" t="s">
        <v>136</v>
      </c>
      <c r="B15" s="94" t="s">
        <v>91</v>
      </c>
      <c r="C15" s="94" t="s">
        <v>90</v>
      </c>
      <c r="D15" s="182">
        <v>2228</v>
      </c>
      <c r="E15" s="181">
        <v>2476</v>
      </c>
      <c r="F15" s="298">
        <f t="shared" si="0"/>
        <v>127</v>
      </c>
      <c r="G15" s="144">
        <v>2603</v>
      </c>
      <c r="J15" s="312"/>
    </row>
    <row r="16" spans="1:10" s="3" customFormat="1" ht="12" customHeight="1">
      <c r="A16" s="99" t="s">
        <v>137</v>
      </c>
      <c r="B16" s="94" t="s">
        <v>95</v>
      </c>
      <c r="C16" s="94" t="s">
        <v>92</v>
      </c>
      <c r="D16" s="182"/>
      <c r="E16" s="181">
        <v>1737</v>
      </c>
      <c r="F16" s="298">
        <f t="shared" si="0"/>
        <v>444</v>
      </c>
      <c r="G16" s="144">
        <v>2181</v>
      </c>
      <c r="J16" s="312"/>
    </row>
    <row r="17" spans="1:10" s="3" customFormat="1" ht="12" customHeight="1">
      <c r="A17" s="99" t="s">
        <v>138</v>
      </c>
      <c r="B17" s="94" t="s">
        <v>305</v>
      </c>
      <c r="C17" s="94" t="s">
        <v>94</v>
      </c>
      <c r="D17" s="182">
        <v>0</v>
      </c>
      <c r="E17" s="181">
        <v>108</v>
      </c>
      <c r="F17" s="300">
        <f t="shared" si="0"/>
        <v>0</v>
      </c>
      <c r="G17" s="144">
        <v>108</v>
      </c>
      <c r="J17" s="312"/>
    </row>
    <row r="18" spans="1:10" s="101" customFormat="1" ht="12" customHeight="1">
      <c r="A18" s="102" t="s">
        <v>141</v>
      </c>
      <c r="B18" s="95" t="s">
        <v>99</v>
      </c>
      <c r="C18" s="95" t="s">
        <v>98</v>
      </c>
      <c r="D18" s="187">
        <f>SUM(D19:D22)</f>
        <v>6960</v>
      </c>
      <c r="E18" s="187">
        <f>SUM(E19:E22)</f>
        <v>9026</v>
      </c>
      <c r="F18" s="187">
        <f>SUM(F19:F22)</f>
        <v>12390</v>
      </c>
      <c r="G18" s="187">
        <f>SUM(G19:G22)</f>
        <v>21416</v>
      </c>
      <c r="J18" s="310"/>
    </row>
    <row r="19" spans="1:10" s="3" customFormat="1" ht="12" customHeight="1">
      <c r="A19" s="99" t="s">
        <v>142</v>
      </c>
      <c r="B19" s="103" t="s">
        <v>146</v>
      </c>
      <c r="C19" s="103" t="s">
        <v>143</v>
      </c>
      <c r="D19" s="187">
        <v>3540</v>
      </c>
      <c r="E19" s="187">
        <v>3540</v>
      </c>
      <c r="F19" s="298">
        <f t="shared" si="0"/>
        <v>1241</v>
      </c>
      <c r="G19" s="144">
        <v>4781</v>
      </c>
      <c r="J19" s="312"/>
    </row>
    <row r="20" spans="1:10" s="3" customFormat="1" ht="12" customHeight="1">
      <c r="A20" s="99" t="s">
        <v>144</v>
      </c>
      <c r="B20" s="94" t="s">
        <v>145</v>
      </c>
      <c r="C20" s="95" t="s">
        <v>97</v>
      </c>
      <c r="D20" s="182">
        <v>3420</v>
      </c>
      <c r="E20" s="182">
        <v>5486</v>
      </c>
      <c r="F20" s="298">
        <f t="shared" si="0"/>
        <v>3050</v>
      </c>
      <c r="G20" s="144">
        <v>8536</v>
      </c>
      <c r="J20" s="312"/>
    </row>
    <row r="21" spans="1:10" s="3" customFormat="1" ht="12" customHeight="1">
      <c r="A21" s="99" t="s">
        <v>318</v>
      </c>
      <c r="B21" s="94" t="s">
        <v>319</v>
      </c>
      <c r="C21" s="95" t="s">
        <v>320</v>
      </c>
      <c r="D21" s="182"/>
      <c r="E21" s="182"/>
      <c r="F21" s="298">
        <f t="shared" si="0"/>
        <v>312</v>
      </c>
      <c r="G21" s="144">
        <v>312</v>
      </c>
      <c r="J21" s="312"/>
    </row>
    <row r="22" spans="1:10" s="3" customFormat="1" ht="12" customHeight="1">
      <c r="A22" s="99" t="s">
        <v>321</v>
      </c>
      <c r="B22" s="94" t="s">
        <v>323</v>
      </c>
      <c r="C22" s="95" t="s">
        <v>322</v>
      </c>
      <c r="D22" s="182"/>
      <c r="E22" s="182"/>
      <c r="F22" s="298">
        <f t="shared" si="0"/>
        <v>7787</v>
      </c>
      <c r="G22" s="144">
        <v>7787</v>
      </c>
      <c r="J22" s="312"/>
    </row>
    <row r="23" spans="1:10" s="3" customFormat="1" ht="12" customHeight="1">
      <c r="A23" s="98" t="s">
        <v>183</v>
      </c>
      <c r="B23" s="96" t="s">
        <v>34</v>
      </c>
      <c r="C23" s="96" t="s">
        <v>107</v>
      </c>
      <c r="D23" s="186">
        <f>D24+D25+D29</f>
        <v>39530</v>
      </c>
      <c r="E23" s="186">
        <f>E24+E25+E29</f>
        <v>39530</v>
      </c>
      <c r="F23" s="186">
        <f>F24+F25+F29</f>
        <v>8130</v>
      </c>
      <c r="G23" s="186">
        <f>G24+G25+G29</f>
        <v>47660</v>
      </c>
      <c r="J23" s="309"/>
    </row>
    <row r="24" spans="1:10" s="3" customFormat="1" ht="12" customHeight="1">
      <c r="A24" s="102" t="s">
        <v>150</v>
      </c>
      <c r="B24" s="95" t="s">
        <v>173</v>
      </c>
      <c r="C24" s="95" t="s">
        <v>147</v>
      </c>
      <c r="D24" s="182">
        <v>9000</v>
      </c>
      <c r="E24" s="182">
        <v>9000</v>
      </c>
      <c r="F24" s="298">
        <f t="shared" si="0"/>
        <v>0</v>
      </c>
      <c r="G24" s="286">
        <v>9000</v>
      </c>
      <c r="J24" s="310"/>
    </row>
    <row r="25" spans="1:10" s="3" customFormat="1" ht="12" customHeight="1">
      <c r="A25" s="102" t="s">
        <v>149</v>
      </c>
      <c r="B25" s="95" t="s">
        <v>106</v>
      </c>
      <c r="C25" s="95" t="s">
        <v>105</v>
      </c>
      <c r="D25" s="187">
        <f>SUM(D26:D28)</f>
        <v>30130</v>
      </c>
      <c r="E25" s="187">
        <f>SUM(E26:E28)</f>
        <v>29630</v>
      </c>
      <c r="F25" s="187">
        <f>SUM(F26:F28)</f>
        <v>8230</v>
      </c>
      <c r="G25" s="187">
        <f>SUM(G26:G28)</f>
        <v>37860</v>
      </c>
      <c r="J25" s="310"/>
    </row>
    <row r="26" spans="1:10" s="3" customFormat="1" ht="12" customHeight="1">
      <c r="A26" s="99" t="s">
        <v>175</v>
      </c>
      <c r="B26" s="94" t="s">
        <v>102</v>
      </c>
      <c r="C26" s="95" t="s">
        <v>170</v>
      </c>
      <c r="D26" s="182">
        <v>25000</v>
      </c>
      <c r="E26" s="182">
        <v>25000</v>
      </c>
      <c r="F26" s="298">
        <f t="shared" si="0"/>
        <v>8230</v>
      </c>
      <c r="G26" s="144">
        <v>33230</v>
      </c>
      <c r="J26" s="312"/>
    </row>
    <row r="27" spans="1:10" s="3" customFormat="1" ht="12" customHeight="1">
      <c r="A27" s="99" t="s">
        <v>176</v>
      </c>
      <c r="B27" s="94" t="s">
        <v>103</v>
      </c>
      <c r="C27" s="95" t="s">
        <v>171</v>
      </c>
      <c r="D27" s="182">
        <v>4630</v>
      </c>
      <c r="E27" s="182">
        <v>4630</v>
      </c>
      <c r="F27" s="298">
        <f t="shared" si="0"/>
        <v>0</v>
      </c>
      <c r="G27" s="144">
        <v>4630</v>
      </c>
      <c r="J27" s="312"/>
    </row>
    <row r="28" spans="1:10" s="3" customFormat="1" ht="12" customHeight="1">
      <c r="A28" s="99" t="s">
        <v>177</v>
      </c>
      <c r="B28" s="94" t="s">
        <v>104</v>
      </c>
      <c r="C28" s="95" t="s">
        <v>172</v>
      </c>
      <c r="D28" s="182">
        <v>500</v>
      </c>
      <c r="E28" s="182"/>
      <c r="F28" s="298">
        <f t="shared" si="0"/>
        <v>0</v>
      </c>
      <c r="G28" s="144">
        <v>0</v>
      </c>
      <c r="J28" s="312"/>
    </row>
    <row r="29" spans="1:10" s="3" customFormat="1" ht="12" customHeight="1">
      <c r="A29" s="102" t="s">
        <v>151</v>
      </c>
      <c r="B29" s="95" t="s">
        <v>174</v>
      </c>
      <c r="C29" s="95" t="s">
        <v>148</v>
      </c>
      <c r="D29" s="187">
        <v>400</v>
      </c>
      <c r="E29" s="187">
        <v>900</v>
      </c>
      <c r="F29" s="298">
        <f t="shared" si="0"/>
        <v>-100</v>
      </c>
      <c r="G29" s="286">
        <v>800</v>
      </c>
      <c r="J29" s="310"/>
    </row>
    <row r="30" spans="1:10" s="3" customFormat="1" ht="12" customHeight="1">
      <c r="A30" s="98" t="s">
        <v>184</v>
      </c>
      <c r="B30" s="96" t="s">
        <v>72</v>
      </c>
      <c r="C30" s="96" t="s">
        <v>118</v>
      </c>
      <c r="D30" s="186">
        <f>SUM(D31:D39)</f>
        <v>30213</v>
      </c>
      <c r="E30" s="186">
        <f>SUM(E31:E39)</f>
        <v>30213</v>
      </c>
      <c r="F30" s="186">
        <f>SUM(F31:F39)</f>
        <v>748</v>
      </c>
      <c r="G30" s="186">
        <f>SUM(G31:G39)</f>
        <v>30961</v>
      </c>
      <c r="J30" s="309"/>
    </row>
    <row r="31" spans="1:10" s="3" customFormat="1" ht="12" customHeight="1">
      <c r="A31" s="102" t="s">
        <v>156</v>
      </c>
      <c r="B31" s="95" t="s">
        <v>7</v>
      </c>
      <c r="C31" s="95" t="s">
        <v>152</v>
      </c>
      <c r="D31" s="181">
        <v>100</v>
      </c>
      <c r="E31" s="181">
        <v>100</v>
      </c>
      <c r="F31" s="298">
        <f t="shared" si="0"/>
        <v>0</v>
      </c>
      <c r="G31" s="285">
        <v>100</v>
      </c>
      <c r="J31" s="311"/>
    </row>
    <row r="32" spans="1:10" s="3" customFormat="1" ht="12" customHeight="1">
      <c r="A32" s="102" t="s">
        <v>157</v>
      </c>
      <c r="B32" s="95" t="s">
        <v>8</v>
      </c>
      <c r="C32" s="95" t="s">
        <v>108</v>
      </c>
      <c r="D32" s="182">
        <v>4400</v>
      </c>
      <c r="E32" s="182">
        <v>4400</v>
      </c>
      <c r="F32" s="298">
        <f t="shared" si="0"/>
        <v>500</v>
      </c>
      <c r="G32" s="144">
        <v>4900</v>
      </c>
      <c r="J32" s="312"/>
    </row>
    <row r="33" spans="1:10" s="3" customFormat="1" ht="12" customHeight="1">
      <c r="A33" s="102" t="s">
        <v>158</v>
      </c>
      <c r="B33" s="95" t="s">
        <v>110</v>
      </c>
      <c r="C33" s="95" t="s">
        <v>109</v>
      </c>
      <c r="D33" s="182">
        <v>4390</v>
      </c>
      <c r="E33" s="182">
        <v>4390</v>
      </c>
      <c r="F33" s="298">
        <f t="shared" si="0"/>
        <v>0</v>
      </c>
      <c r="G33" s="144">
        <v>4390</v>
      </c>
      <c r="J33" s="312"/>
    </row>
    <row r="34" spans="1:10" s="3" customFormat="1" ht="12" customHeight="1">
      <c r="A34" s="102" t="s">
        <v>159</v>
      </c>
      <c r="B34" s="95" t="s">
        <v>9</v>
      </c>
      <c r="C34" s="95" t="s">
        <v>111</v>
      </c>
      <c r="D34" s="182">
        <v>7770</v>
      </c>
      <c r="E34" s="182">
        <v>7770</v>
      </c>
      <c r="F34" s="298">
        <f t="shared" si="0"/>
        <v>0</v>
      </c>
      <c r="G34" s="144">
        <v>7770</v>
      </c>
      <c r="J34" s="312"/>
    </row>
    <row r="35" spans="1:10" s="3" customFormat="1" ht="12" customHeight="1">
      <c r="A35" s="102" t="s">
        <v>160</v>
      </c>
      <c r="B35" s="95" t="s">
        <v>112</v>
      </c>
      <c r="C35" s="95" t="s">
        <v>153</v>
      </c>
      <c r="D35" s="182">
        <v>3700</v>
      </c>
      <c r="E35" s="182">
        <v>3700</v>
      </c>
      <c r="F35" s="298">
        <f t="shared" si="0"/>
        <v>0</v>
      </c>
      <c r="G35" s="144">
        <v>3700</v>
      </c>
      <c r="J35" s="312"/>
    </row>
    <row r="36" spans="1:10" s="3" customFormat="1" ht="12" customHeight="1">
      <c r="A36" s="102" t="s">
        <v>161</v>
      </c>
      <c r="B36" s="95" t="s">
        <v>114</v>
      </c>
      <c r="C36" s="95" t="s">
        <v>113</v>
      </c>
      <c r="D36" s="182">
        <v>6393</v>
      </c>
      <c r="E36" s="182">
        <v>6393</v>
      </c>
      <c r="F36" s="298">
        <f t="shared" si="0"/>
        <v>0</v>
      </c>
      <c r="G36" s="144">
        <v>6393</v>
      </c>
      <c r="J36" s="312"/>
    </row>
    <row r="37" spans="1:10" s="3" customFormat="1" ht="12" customHeight="1">
      <c r="A37" s="102" t="s">
        <v>162</v>
      </c>
      <c r="B37" s="95" t="s">
        <v>116</v>
      </c>
      <c r="C37" s="95" t="s">
        <v>115</v>
      </c>
      <c r="D37" s="182"/>
      <c r="E37" s="182"/>
      <c r="F37" s="298">
        <f t="shared" si="0"/>
        <v>248</v>
      </c>
      <c r="G37" s="144">
        <v>248</v>
      </c>
      <c r="J37" s="312"/>
    </row>
    <row r="38" spans="1:10" s="3" customFormat="1" ht="12" customHeight="1">
      <c r="A38" s="102" t="s">
        <v>163</v>
      </c>
      <c r="B38" s="95" t="s">
        <v>10</v>
      </c>
      <c r="C38" s="95" t="s">
        <v>154</v>
      </c>
      <c r="D38" s="182">
        <v>100</v>
      </c>
      <c r="E38" s="182">
        <v>100</v>
      </c>
      <c r="F38" s="298">
        <f t="shared" si="0"/>
        <v>0</v>
      </c>
      <c r="G38" s="144">
        <v>100</v>
      </c>
      <c r="J38" s="312"/>
    </row>
    <row r="39" spans="1:10" s="3" customFormat="1" ht="12" customHeight="1">
      <c r="A39" s="102" t="s">
        <v>164</v>
      </c>
      <c r="B39" s="95" t="s">
        <v>117</v>
      </c>
      <c r="C39" s="95" t="s">
        <v>155</v>
      </c>
      <c r="D39" s="182">
        <v>3360</v>
      </c>
      <c r="E39" s="182">
        <v>3360</v>
      </c>
      <c r="F39" s="298">
        <f t="shared" si="0"/>
        <v>0</v>
      </c>
      <c r="G39" s="144">
        <v>3360</v>
      </c>
      <c r="J39" s="312"/>
    </row>
    <row r="40" spans="1:10" s="3" customFormat="1" ht="12" customHeight="1">
      <c r="A40" s="98" t="s">
        <v>185</v>
      </c>
      <c r="B40" s="96" t="s">
        <v>121</v>
      </c>
      <c r="C40" s="96" t="s">
        <v>120</v>
      </c>
      <c r="D40" s="182">
        <v>0</v>
      </c>
      <c r="E40" s="186">
        <v>1000</v>
      </c>
      <c r="F40" s="298">
        <f t="shared" si="0"/>
        <v>0</v>
      </c>
      <c r="G40" s="284">
        <v>1000</v>
      </c>
      <c r="J40" s="309"/>
    </row>
    <row r="41" spans="1:10" s="3" customFormat="1" ht="12" customHeight="1">
      <c r="A41" s="102"/>
      <c r="B41" s="95"/>
      <c r="C41" s="95"/>
      <c r="D41" s="182"/>
      <c r="E41" s="182"/>
      <c r="F41" s="293"/>
      <c r="G41" s="144"/>
      <c r="J41" s="312"/>
    </row>
    <row r="42" spans="1:10" s="3" customFormat="1" ht="12" customHeight="1">
      <c r="A42" s="104" t="s">
        <v>165</v>
      </c>
      <c r="B42" s="105" t="s">
        <v>57</v>
      </c>
      <c r="C42" s="106"/>
      <c r="D42" s="142">
        <f>D43+D47+D48</f>
        <v>0</v>
      </c>
      <c r="E42" s="142">
        <f>E43+E47+E48</f>
        <v>69157</v>
      </c>
      <c r="F42" s="142">
        <f>F43+F47+F48</f>
        <v>0</v>
      </c>
      <c r="G42" s="142">
        <f>G43+G47+G48</f>
        <v>69157</v>
      </c>
      <c r="J42" s="308"/>
    </row>
    <row r="43" spans="1:10" s="3" customFormat="1" ht="12" customHeight="1">
      <c r="A43" s="98" t="s">
        <v>166</v>
      </c>
      <c r="B43" s="96" t="s">
        <v>169</v>
      </c>
      <c r="C43" s="96" t="s">
        <v>101</v>
      </c>
      <c r="D43" s="186">
        <f>SUM(D44:D46)</f>
        <v>0</v>
      </c>
      <c r="E43" s="186">
        <f>SUM(E44:E46)</f>
        <v>57203</v>
      </c>
      <c r="F43" s="186">
        <f>SUM(F44:F46)</f>
        <v>5977</v>
      </c>
      <c r="G43" s="186">
        <f>SUM(G44:G46)</f>
        <v>63180</v>
      </c>
      <c r="J43" s="309"/>
    </row>
    <row r="44" spans="1:10" s="3" customFormat="1" ht="12" customHeight="1">
      <c r="A44" s="98"/>
      <c r="B44" s="94" t="s">
        <v>324</v>
      </c>
      <c r="C44" s="94" t="s">
        <v>325</v>
      </c>
      <c r="D44" s="182"/>
      <c r="E44" s="182">
        <v>55877</v>
      </c>
      <c r="F44" s="298">
        <f>G44-E44</f>
        <v>0</v>
      </c>
      <c r="G44" s="144">
        <v>55877</v>
      </c>
      <c r="J44" s="312"/>
    </row>
    <row r="45" spans="1:10" s="3" customFormat="1" ht="12" customHeight="1">
      <c r="A45" s="98"/>
      <c r="B45" s="94" t="s">
        <v>326</v>
      </c>
      <c r="C45" s="94" t="s">
        <v>327</v>
      </c>
      <c r="D45" s="182"/>
      <c r="E45" s="182">
        <v>1326</v>
      </c>
      <c r="F45" s="298">
        <f>G45-E45</f>
        <v>0</v>
      </c>
      <c r="G45" s="144">
        <v>1326</v>
      </c>
      <c r="J45" s="312"/>
    </row>
    <row r="46" spans="1:10" s="3" customFormat="1" ht="12" customHeight="1">
      <c r="A46" s="98"/>
      <c r="B46" s="94" t="s">
        <v>328</v>
      </c>
      <c r="C46" s="94" t="s">
        <v>329</v>
      </c>
      <c r="D46" s="182"/>
      <c r="E46" s="182"/>
      <c r="F46" s="298">
        <f>G46-E46</f>
        <v>5977</v>
      </c>
      <c r="G46" s="144">
        <v>5977</v>
      </c>
      <c r="J46" s="312"/>
    </row>
    <row r="47" spans="1:10" s="3" customFormat="1" ht="12" customHeight="1">
      <c r="A47" s="98" t="s">
        <v>167</v>
      </c>
      <c r="B47" s="96" t="s">
        <v>57</v>
      </c>
      <c r="C47" s="96" t="s">
        <v>119</v>
      </c>
      <c r="D47" s="186">
        <v>0</v>
      </c>
      <c r="E47" s="186">
        <v>0</v>
      </c>
      <c r="F47" s="303"/>
      <c r="G47" s="284">
        <v>0</v>
      </c>
      <c r="J47" s="312"/>
    </row>
    <row r="48" spans="1:10" s="136" customFormat="1" ht="12" customHeight="1">
      <c r="A48" s="98" t="s">
        <v>168</v>
      </c>
      <c r="B48" s="96" t="s">
        <v>123</v>
      </c>
      <c r="C48" s="96" t="s">
        <v>122</v>
      </c>
      <c r="D48" s="186">
        <v>0</v>
      </c>
      <c r="E48" s="186">
        <v>11954</v>
      </c>
      <c r="F48" s="304">
        <f>G48-E48</f>
        <v>-5977</v>
      </c>
      <c r="G48" s="284">
        <v>5977</v>
      </c>
      <c r="J48" s="309"/>
    </row>
    <row r="49" spans="1:10" s="3" customFormat="1" ht="12" customHeight="1">
      <c r="A49" s="97"/>
      <c r="B49" s="94"/>
      <c r="C49" s="94"/>
      <c r="D49" s="142">
        <v>0</v>
      </c>
      <c r="E49" s="142">
        <v>0</v>
      </c>
      <c r="F49" s="293"/>
      <c r="G49" s="145">
        <v>0</v>
      </c>
      <c r="J49" s="308"/>
    </row>
    <row r="50" spans="1:10" s="3" customFormat="1" ht="12" customHeight="1">
      <c r="A50" s="135"/>
      <c r="B50" s="107" t="s">
        <v>125</v>
      </c>
      <c r="C50" s="107" t="s">
        <v>124</v>
      </c>
      <c r="D50" s="302">
        <f>D42+D9</f>
        <v>132636</v>
      </c>
      <c r="E50" s="302">
        <f>E42+E9</f>
        <v>226161</v>
      </c>
      <c r="F50" s="302">
        <f>F42+F9</f>
        <v>22493</v>
      </c>
      <c r="G50" s="302">
        <f>G42+G9</f>
        <v>248654</v>
      </c>
      <c r="J50" s="313"/>
    </row>
    <row r="51" spans="1:10" s="3" customFormat="1" ht="12" customHeight="1">
      <c r="A51" s="97"/>
      <c r="B51" s="94"/>
      <c r="C51" s="94"/>
      <c r="D51" s="182">
        <v>0</v>
      </c>
      <c r="E51" s="182">
        <v>0</v>
      </c>
      <c r="F51" s="293"/>
      <c r="G51" s="144">
        <v>0</v>
      </c>
      <c r="J51" s="312"/>
    </row>
    <row r="52" spans="1:10" s="3" customFormat="1" ht="12" customHeight="1">
      <c r="A52" s="109" t="s">
        <v>71</v>
      </c>
      <c r="B52" s="108" t="s">
        <v>73</v>
      </c>
      <c r="C52" s="108" t="s">
        <v>128</v>
      </c>
      <c r="D52" s="302">
        <f>SUM(D53:D54)</f>
        <v>52303</v>
      </c>
      <c r="E52" s="302">
        <f>SUM(E53:E54)</f>
        <v>50858</v>
      </c>
      <c r="F52" s="302">
        <f>SUM(F53:F54)</f>
        <v>4026</v>
      </c>
      <c r="G52" s="302">
        <f>SUM(G53:G54)</f>
        <v>54884</v>
      </c>
      <c r="J52" s="313"/>
    </row>
    <row r="53" spans="1:10" s="136" customFormat="1" ht="12" customHeight="1">
      <c r="A53" s="97" t="s">
        <v>178</v>
      </c>
      <c r="B53" s="94" t="s">
        <v>127</v>
      </c>
      <c r="C53" s="94" t="s">
        <v>126</v>
      </c>
      <c r="D53" s="182">
        <v>52303</v>
      </c>
      <c r="E53" s="182">
        <v>50858</v>
      </c>
      <c r="F53" s="293"/>
      <c r="G53" s="144">
        <v>50858</v>
      </c>
      <c r="J53" s="312"/>
    </row>
    <row r="54" spans="1:10" ht="10.5" customHeight="1">
      <c r="A54" s="97"/>
      <c r="B54" s="94"/>
      <c r="C54" s="94"/>
      <c r="D54" s="182"/>
      <c r="E54" s="182"/>
      <c r="F54" s="298">
        <f>G54-E54</f>
        <v>4026</v>
      </c>
      <c r="G54" s="144">
        <v>4026</v>
      </c>
      <c r="J54" s="312"/>
    </row>
    <row r="55" spans="1:10" s="140" customFormat="1" ht="12">
      <c r="A55" s="135"/>
      <c r="B55" s="107" t="s">
        <v>179</v>
      </c>
      <c r="C55" s="107" t="s">
        <v>129</v>
      </c>
      <c r="D55" s="142">
        <f>D50+D52</f>
        <v>184939</v>
      </c>
      <c r="E55" s="142">
        <f>E50+E52</f>
        <v>277019</v>
      </c>
      <c r="F55" s="142">
        <f>F50+F52</f>
        <v>26519</v>
      </c>
      <c r="G55" s="142">
        <f>G50+G52</f>
        <v>303538</v>
      </c>
      <c r="J55" s="308"/>
    </row>
    <row r="56" spans="1:10" s="2" customFormat="1" ht="12" customHeight="1">
      <c r="A56" s="417"/>
      <c r="B56" s="417"/>
      <c r="C56" s="417"/>
      <c r="D56" s="417"/>
      <c r="E56" s="140"/>
      <c r="F56" s="306"/>
      <c r="G56" s="312"/>
      <c r="J56" s="314"/>
    </row>
    <row r="57" spans="1:7" ht="21.75" customHeight="1">
      <c r="A57" s="104" t="s">
        <v>1</v>
      </c>
      <c r="B57" s="104" t="s">
        <v>14</v>
      </c>
      <c r="C57" s="120" t="s">
        <v>221</v>
      </c>
      <c r="D57" s="120" t="s">
        <v>250</v>
      </c>
      <c r="E57" s="120" t="s">
        <v>334</v>
      </c>
      <c r="F57" s="120" t="s">
        <v>317</v>
      </c>
      <c r="G57" s="120" t="s">
        <v>316</v>
      </c>
    </row>
    <row r="58" spans="1:7" ht="12" customHeight="1">
      <c r="A58" s="147">
        <v>1</v>
      </c>
      <c r="B58" s="147">
        <v>2</v>
      </c>
      <c r="C58" s="147">
        <v>3</v>
      </c>
      <c r="D58" s="147">
        <v>4</v>
      </c>
      <c r="E58" s="147">
        <v>5</v>
      </c>
      <c r="F58" s="147">
        <v>6</v>
      </c>
      <c r="G58" s="147">
        <v>7</v>
      </c>
    </row>
    <row r="59" spans="1:10" ht="12" customHeight="1">
      <c r="A59" s="119" t="s">
        <v>130</v>
      </c>
      <c r="B59" s="121" t="s">
        <v>219</v>
      </c>
      <c r="C59" s="120"/>
      <c r="D59" s="142">
        <f>SUM(D60:D64)</f>
        <v>129358</v>
      </c>
      <c r="E59" s="142">
        <f>SUM(E60:E64)</f>
        <v>197822</v>
      </c>
      <c r="F59" s="142">
        <f>SUM(F60:F64)</f>
        <v>30458</v>
      </c>
      <c r="G59" s="142">
        <f>SUM(G60:G64)</f>
        <v>228280</v>
      </c>
      <c r="J59" s="315"/>
    </row>
    <row r="60" spans="1:10" ht="12" customHeight="1">
      <c r="A60" s="122" t="s">
        <v>182</v>
      </c>
      <c r="B60" s="123" t="s">
        <v>15</v>
      </c>
      <c r="C60" s="123" t="s">
        <v>180</v>
      </c>
      <c r="D60" s="186">
        <v>31310</v>
      </c>
      <c r="E60" s="189">
        <v>33950</v>
      </c>
      <c r="F60" s="186">
        <f>G60-E60</f>
        <v>7279</v>
      </c>
      <c r="G60" s="189">
        <v>41229</v>
      </c>
      <c r="J60" s="316"/>
    </row>
    <row r="61" spans="1:10" ht="12" customHeight="1">
      <c r="A61" s="122" t="s">
        <v>183</v>
      </c>
      <c r="B61" s="123" t="s">
        <v>16</v>
      </c>
      <c r="C61" s="123" t="s">
        <v>181</v>
      </c>
      <c r="D61" s="186">
        <v>6448</v>
      </c>
      <c r="E61" s="189">
        <v>6916</v>
      </c>
      <c r="F61" s="186">
        <f>G61-E61</f>
        <v>1241</v>
      </c>
      <c r="G61" s="189">
        <v>8157</v>
      </c>
      <c r="J61" s="316"/>
    </row>
    <row r="62" spans="1:10" ht="12" customHeight="1">
      <c r="A62" s="122" t="s">
        <v>184</v>
      </c>
      <c r="B62" s="123" t="s">
        <v>17</v>
      </c>
      <c r="C62" s="123" t="s">
        <v>190</v>
      </c>
      <c r="D62" s="186">
        <v>53309</v>
      </c>
      <c r="E62" s="189">
        <v>56067</v>
      </c>
      <c r="F62" s="186">
        <f>G62-E62</f>
        <v>-3706</v>
      </c>
      <c r="G62" s="189">
        <v>52361</v>
      </c>
      <c r="J62" s="316"/>
    </row>
    <row r="63" spans="1:10" ht="12" customHeight="1">
      <c r="A63" s="122" t="s">
        <v>185</v>
      </c>
      <c r="B63" s="123" t="s">
        <v>18</v>
      </c>
      <c r="C63" s="123" t="s">
        <v>191</v>
      </c>
      <c r="D63" s="186">
        <v>5000</v>
      </c>
      <c r="E63" s="189">
        <v>5000</v>
      </c>
      <c r="F63" s="186">
        <f>G63-E63</f>
        <v>-3308</v>
      </c>
      <c r="G63" s="189">
        <v>1692</v>
      </c>
      <c r="J63" s="316"/>
    </row>
    <row r="64" spans="1:10" ht="12" customHeight="1">
      <c r="A64" s="122" t="s">
        <v>186</v>
      </c>
      <c r="B64" s="123" t="s">
        <v>19</v>
      </c>
      <c r="C64" s="123" t="s">
        <v>192</v>
      </c>
      <c r="D64" s="186">
        <f>SUM(D65:D68)</f>
        <v>33291</v>
      </c>
      <c r="E64" s="186">
        <f>SUM(E65:E68)</f>
        <v>95889</v>
      </c>
      <c r="F64" s="186">
        <f>SUM(F65:F68)</f>
        <v>28952</v>
      </c>
      <c r="G64" s="186">
        <f>SUM(G65:G68)</f>
        <v>124841</v>
      </c>
      <c r="J64" s="316"/>
    </row>
    <row r="65" spans="1:10" ht="12" customHeight="1">
      <c r="A65" s="131" t="s">
        <v>197</v>
      </c>
      <c r="B65" s="132" t="s">
        <v>187</v>
      </c>
      <c r="C65" s="115" t="s">
        <v>193</v>
      </c>
      <c r="D65" s="187">
        <v>2900</v>
      </c>
      <c r="E65" s="181">
        <v>2900</v>
      </c>
      <c r="F65" s="187">
        <f>G65-E65</f>
        <v>-400</v>
      </c>
      <c r="G65" s="181">
        <v>2500</v>
      </c>
      <c r="J65" s="317"/>
    </row>
    <row r="66" spans="1:10" ht="12" customHeight="1">
      <c r="A66" s="131" t="s">
        <v>198</v>
      </c>
      <c r="B66" s="115" t="s">
        <v>189</v>
      </c>
      <c r="C66" s="133" t="s">
        <v>194</v>
      </c>
      <c r="D66" s="188"/>
      <c r="E66" s="181">
        <v>0</v>
      </c>
      <c r="F66" s="187">
        <f>G66-E66</f>
        <v>0</v>
      </c>
      <c r="G66" s="181"/>
      <c r="J66" s="318"/>
    </row>
    <row r="67" spans="1:10" ht="12" customHeight="1">
      <c r="A67" s="131" t="s">
        <v>199</v>
      </c>
      <c r="B67" s="132" t="s">
        <v>188</v>
      </c>
      <c r="C67" s="133" t="s">
        <v>195</v>
      </c>
      <c r="D67" s="188">
        <v>4800</v>
      </c>
      <c r="E67" s="181">
        <v>14800</v>
      </c>
      <c r="F67" s="187">
        <f>G67-E67</f>
        <v>0</v>
      </c>
      <c r="G67" s="181">
        <v>14800</v>
      </c>
      <c r="J67" s="318"/>
    </row>
    <row r="68" spans="1:10" ht="12" customHeight="1">
      <c r="A68" s="131" t="s">
        <v>200</v>
      </c>
      <c r="B68" s="115" t="s">
        <v>35</v>
      </c>
      <c r="C68" s="134" t="s">
        <v>196</v>
      </c>
      <c r="D68" s="187">
        <v>25591</v>
      </c>
      <c r="E68" s="181">
        <v>78189</v>
      </c>
      <c r="F68" s="187">
        <f>G68-E68</f>
        <v>29352</v>
      </c>
      <c r="G68" s="181">
        <v>107541</v>
      </c>
      <c r="J68" s="317"/>
    </row>
    <row r="69" spans="1:10" s="111" customFormat="1" ht="12" customHeight="1">
      <c r="A69" s="114"/>
      <c r="B69" s="110"/>
      <c r="C69" s="113"/>
      <c r="D69" s="182"/>
      <c r="E69" s="182"/>
      <c r="F69" s="182"/>
      <c r="G69" s="182"/>
      <c r="J69" s="319"/>
    </row>
    <row r="70" spans="1:10" s="111" customFormat="1" ht="12" customHeight="1">
      <c r="A70" s="119" t="s">
        <v>165</v>
      </c>
      <c r="B70" s="120" t="s">
        <v>220</v>
      </c>
      <c r="C70" s="120"/>
      <c r="D70" s="142">
        <f>+D71+D72+D73</f>
        <v>38003</v>
      </c>
      <c r="E70" s="142">
        <f>+E71+E72+E73</f>
        <v>43120</v>
      </c>
      <c r="F70" s="142">
        <f>+F71+F72+F73</f>
        <v>-2906</v>
      </c>
      <c r="G70" s="142">
        <f>+G71+G72+G73</f>
        <v>40214</v>
      </c>
      <c r="J70" s="315"/>
    </row>
    <row r="71" spans="1:10" s="111" customFormat="1" ht="12" customHeight="1">
      <c r="A71" s="122" t="s">
        <v>166</v>
      </c>
      <c r="B71" s="127" t="s">
        <v>20</v>
      </c>
      <c r="C71" s="123" t="s">
        <v>201</v>
      </c>
      <c r="D71" s="186">
        <v>6570</v>
      </c>
      <c r="E71" s="189">
        <v>8043</v>
      </c>
      <c r="F71" s="186">
        <f>G71-E71</f>
        <v>-2874</v>
      </c>
      <c r="G71" s="189">
        <v>5169</v>
      </c>
      <c r="J71" s="316"/>
    </row>
    <row r="72" spans="1:10" ht="12" customHeight="1">
      <c r="A72" s="122" t="s">
        <v>167</v>
      </c>
      <c r="B72" s="127" t="s">
        <v>21</v>
      </c>
      <c r="C72" s="123" t="s">
        <v>202</v>
      </c>
      <c r="D72" s="186">
        <v>31233</v>
      </c>
      <c r="E72" s="189">
        <v>34877</v>
      </c>
      <c r="F72" s="186">
        <f>G72-E72</f>
        <v>-32</v>
      </c>
      <c r="G72" s="189">
        <v>34845</v>
      </c>
      <c r="J72" s="316"/>
    </row>
    <row r="73" spans="1:10" s="52" customFormat="1" ht="12" customHeight="1">
      <c r="A73" s="122" t="s">
        <v>168</v>
      </c>
      <c r="B73" s="128" t="s">
        <v>22</v>
      </c>
      <c r="C73" s="150" t="s">
        <v>203</v>
      </c>
      <c r="D73" s="186">
        <v>200</v>
      </c>
      <c r="E73" s="189">
        <v>200</v>
      </c>
      <c r="F73" s="186">
        <f>G73-E73</f>
        <v>0</v>
      </c>
      <c r="G73" s="189">
        <v>200</v>
      </c>
      <c r="J73" s="316"/>
    </row>
    <row r="74" spans="1:10" ht="12" customHeight="1">
      <c r="A74" s="124"/>
      <c r="B74" s="125"/>
      <c r="C74" s="151"/>
      <c r="D74" s="182"/>
      <c r="E74" s="182"/>
      <c r="F74" s="182"/>
      <c r="G74" s="182"/>
      <c r="J74" s="319"/>
    </row>
    <row r="75" spans="1:10" ht="12" customHeight="1">
      <c r="A75" s="137"/>
      <c r="B75" s="137" t="s">
        <v>204</v>
      </c>
      <c r="C75" s="152"/>
      <c r="D75" s="142">
        <f>D59+D70</f>
        <v>167361</v>
      </c>
      <c r="E75" s="142">
        <f>E59+E70</f>
        <v>240942</v>
      </c>
      <c r="F75" s="142">
        <f>F59+F70</f>
        <v>27552</v>
      </c>
      <c r="G75" s="142">
        <f>G59+G70</f>
        <v>268494</v>
      </c>
      <c r="J75" s="315"/>
    </row>
    <row r="76" spans="1:10" s="111" customFormat="1" ht="12" customHeight="1">
      <c r="A76" s="118"/>
      <c r="B76" s="118"/>
      <c r="C76" s="117"/>
      <c r="D76" s="142"/>
      <c r="E76" s="142"/>
      <c r="F76" s="142"/>
      <c r="G76" s="142"/>
      <c r="J76" s="315"/>
    </row>
    <row r="77" spans="1:10" ht="12" customHeight="1">
      <c r="A77" s="119" t="s">
        <v>71</v>
      </c>
      <c r="B77" s="119" t="s">
        <v>205</v>
      </c>
      <c r="C77" s="120" t="s">
        <v>208</v>
      </c>
      <c r="D77" s="154">
        <f>D78</f>
        <v>17578</v>
      </c>
      <c r="E77" s="154">
        <f>E78</f>
        <v>36077</v>
      </c>
      <c r="F77" s="154">
        <f>F78</f>
        <v>-1033</v>
      </c>
      <c r="G77" s="154">
        <f>G78</f>
        <v>35044</v>
      </c>
      <c r="J77" s="320"/>
    </row>
    <row r="78" spans="1:10" ht="12" customHeight="1">
      <c r="A78" s="127" t="s">
        <v>178</v>
      </c>
      <c r="B78" s="127" t="s">
        <v>207</v>
      </c>
      <c r="C78" s="123" t="s">
        <v>206</v>
      </c>
      <c r="D78" s="189">
        <f>SUM(D79:D82)</f>
        <v>17578</v>
      </c>
      <c r="E78" s="189">
        <f>SUM(E79:E82)</f>
        <v>36077</v>
      </c>
      <c r="F78" s="189">
        <f>SUM(F79:F82)</f>
        <v>-1033</v>
      </c>
      <c r="G78" s="189">
        <f>SUM(G79:G82)</f>
        <v>35044</v>
      </c>
      <c r="J78" s="321"/>
    </row>
    <row r="79" spans="1:10" ht="12" customHeight="1">
      <c r="A79" s="102" t="s">
        <v>131</v>
      </c>
      <c r="B79" s="126" t="s">
        <v>209</v>
      </c>
      <c r="C79" s="115" t="s">
        <v>210</v>
      </c>
      <c r="D79" s="189"/>
      <c r="E79" s="189"/>
      <c r="F79" s="189"/>
      <c r="G79" s="189"/>
      <c r="J79" s="321"/>
    </row>
    <row r="80" spans="1:10" ht="12" customHeight="1">
      <c r="A80" s="102" t="s">
        <v>141</v>
      </c>
      <c r="B80" s="126" t="s">
        <v>213</v>
      </c>
      <c r="C80" s="115" t="s">
        <v>214</v>
      </c>
      <c r="D80" s="187"/>
      <c r="E80" s="187"/>
      <c r="F80" s="187"/>
      <c r="G80" s="187"/>
      <c r="J80" s="317"/>
    </row>
    <row r="81" spans="1:10" ht="12" customHeight="1">
      <c r="A81" s="102" t="s">
        <v>211</v>
      </c>
      <c r="B81" s="126" t="s">
        <v>25</v>
      </c>
      <c r="C81" s="115" t="s">
        <v>215</v>
      </c>
      <c r="D81" s="187">
        <v>2235</v>
      </c>
      <c r="E81" s="181">
        <v>2235</v>
      </c>
      <c r="F81" s="187"/>
      <c r="G81" s="181">
        <v>2235</v>
      </c>
      <c r="J81" s="317"/>
    </row>
    <row r="82" spans="1:10" s="136" customFormat="1" ht="12.75" customHeight="1">
      <c r="A82" s="102" t="s">
        <v>212</v>
      </c>
      <c r="B82" s="126" t="s">
        <v>216</v>
      </c>
      <c r="C82" s="115" t="s">
        <v>217</v>
      </c>
      <c r="D82" s="187">
        <v>15343</v>
      </c>
      <c r="E82" s="181">
        <v>33842</v>
      </c>
      <c r="F82" s="187">
        <f>G82-E82</f>
        <v>-1033</v>
      </c>
      <c r="G82" s="181">
        <v>32809</v>
      </c>
      <c r="J82" s="317"/>
    </row>
    <row r="83" spans="1:10" ht="7.5" customHeight="1">
      <c r="A83" s="130"/>
      <c r="B83" s="129"/>
      <c r="C83" s="116"/>
      <c r="D83" s="182"/>
      <c r="E83" s="182"/>
      <c r="F83" s="182"/>
      <c r="G83" s="182"/>
      <c r="J83" s="319"/>
    </row>
    <row r="84" spans="1:10" ht="15.75">
      <c r="A84" s="138"/>
      <c r="B84" s="138" t="s">
        <v>218</v>
      </c>
      <c r="C84" s="153"/>
      <c r="D84" s="154">
        <f>D75+D77</f>
        <v>184939</v>
      </c>
      <c r="E84" s="154">
        <f>E75+E77</f>
        <v>277019</v>
      </c>
      <c r="F84" s="154">
        <f>F75+F77</f>
        <v>26519</v>
      </c>
      <c r="G84" s="154">
        <f>G75+G77</f>
        <v>303538</v>
      </c>
      <c r="J84" s="320"/>
    </row>
  </sheetData>
  <sheetProtection/>
  <mergeCells count="5">
    <mergeCell ref="A6:B6"/>
    <mergeCell ref="A56:D56"/>
    <mergeCell ref="C1:G1"/>
    <mergeCell ref="A3:G3"/>
    <mergeCell ref="A4:G4"/>
  </mergeCells>
  <printOptions horizontalCentered="1"/>
  <pageMargins left="0.2362204724409449" right="0.2362204724409449" top="0.35433070866141736" bottom="0.35433070866141736" header="0.31496062992125984" footer="0.31496062992125984"/>
  <pageSetup fitToHeight="2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81"/>
  <sheetViews>
    <sheetView tabSelected="1" zoomScale="120" zoomScaleNormal="120" zoomScaleSheetLayoutView="100" workbookViewId="0" topLeftCell="A1">
      <selection activeCell="B1" sqref="B1:G1"/>
    </sheetView>
  </sheetViews>
  <sheetFormatPr defaultColWidth="9.00390625" defaultRowHeight="12.75"/>
  <cols>
    <col min="1" max="1" width="6.125" style="51" bestFit="1" customWidth="1"/>
    <col min="2" max="2" width="49.50390625" style="51" customWidth="1"/>
    <col min="3" max="3" width="6.50390625" style="51" customWidth="1"/>
    <col min="4" max="5" width="11.00390625" style="184" customWidth="1"/>
    <col min="6" max="6" width="10.375" style="140" customWidth="1"/>
    <col min="7" max="7" width="11.125" style="140" customWidth="1"/>
    <col min="8" max="16384" width="9.375" style="1" customWidth="1"/>
  </cols>
  <sheetData>
    <row r="1" spans="1:7" ht="15.75">
      <c r="A1" s="1"/>
      <c r="B1" s="420" t="s">
        <v>378</v>
      </c>
      <c r="C1" s="420"/>
      <c r="D1" s="420"/>
      <c r="E1" s="420"/>
      <c r="F1" s="420"/>
      <c r="G1" s="420"/>
    </row>
    <row r="2" spans="1:5" ht="15.75">
      <c r="A2" s="1"/>
      <c r="B2" s="156"/>
      <c r="C2" s="156"/>
      <c r="D2" s="183"/>
      <c r="E2" s="183"/>
    </row>
    <row r="3" spans="1:7" ht="15.75">
      <c r="A3" s="419" t="s">
        <v>222</v>
      </c>
      <c r="B3" s="419"/>
      <c r="C3" s="419"/>
      <c r="D3" s="419"/>
      <c r="E3" s="419"/>
      <c r="F3" s="419"/>
      <c r="G3" s="419"/>
    </row>
    <row r="4" spans="1:7" ht="15.75">
      <c r="A4" s="419" t="s">
        <v>251</v>
      </c>
      <c r="B4" s="419"/>
      <c r="C4" s="419"/>
      <c r="D4" s="419"/>
      <c r="E4" s="419"/>
      <c r="F4" s="419"/>
      <c r="G4" s="419"/>
    </row>
    <row r="6" spans="1:5" ht="15.75" customHeight="1">
      <c r="A6" s="416"/>
      <c r="B6" s="416"/>
      <c r="C6" s="100"/>
      <c r="D6" s="149" t="s">
        <v>0</v>
      </c>
      <c r="E6" s="149"/>
    </row>
    <row r="7" spans="1:7" ht="33.75">
      <c r="A7" s="104" t="s">
        <v>1</v>
      </c>
      <c r="B7" s="104" t="s">
        <v>2</v>
      </c>
      <c r="C7" s="104" t="s">
        <v>221</v>
      </c>
      <c r="D7" s="104" t="s">
        <v>250</v>
      </c>
      <c r="E7" s="104" t="s">
        <v>334</v>
      </c>
      <c r="F7" s="104" t="s">
        <v>317</v>
      </c>
      <c r="G7" s="104" t="s">
        <v>316</v>
      </c>
    </row>
    <row r="8" spans="1:7" s="140" customFormat="1" ht="11.25">
      <c r="A8" s="147">
        <v>1</v>
      </c>
      <c r="B8" s="147">
        <v>2</v>
      </c>
      <c r="C8" s="148">
        <v>3</v>
      </c>
      <c r="D8" s="185">
        <v>4</v>
      </c>
      <c r="E8" s="185"/>
      <c r="F8" s="185">
        <v>5</v>
      </c>
      <c r="G8" s="190">
        <v>6</v>
      </c>
    </row>
    <row r="9" spans="1:7" s="141" customFormat="1" ht="12" customHeight="1">
      <c r="A9" s="104" t="s">
        <v>130</v>
      </c>
      <c r="B9" s="105" t="s">
        <v>72</v>
      </c>
      <c r="C9" s="106"/>
      <c r="D9" s="142">
        <f>D10+D21+D28+D38</f>
        <v>7866</v>
      </c>
      <c r="E9" s="142">
        <v>7866</v>
      </c>
      <c r="F9" s="142">
        <f>F10+F21+F28+F38</f>
        <v>0</v>
      </c>
      <c r="G9" s="142">
        <v>7866</v>
      </c>
    </row>
    <row r="10" spans="1:7" s="2" customFormat="1" ht="12" customHeight="1">
      <c r="A10" s="96" t="s">
        <v>182</v>
      </c>
      <c r="B10" s="96" t="s">
        <v>139</v>
      </c>
      <c r="C10" s="96" t="s">
        <v>100</v>
      </c>
      <c r="D10" s="186">
        <f>D18+D11</f>
        <v>0</v>
      </c>
      <c r="E10" s="186">
        <v>0</v>
      </c>
      <c r="F10" s="186">
        <f>F18+F11</f>
        <v>0</v>
      </c>
      <c r="G10" s="186">
        <v>0</v>
      </c>
    </row>
    <row r="11" spans="1:7" s="2" customFormat="1" ht="12" customHeight="1">
      <c r="A11" s="102" t="s">
        <v>131</v>
      </c>
      <c r="B11" s="95" t="s">
        <v>132</v>
      </c>
      <c r="C11" s="95" t="s">
        <v>96</v>
      </c>
      <c r="D11" s="182">
        <f>SUM(D12:D17)</f>
        <v>0</v>
      </c>
      <c r="E11" s="182">
        <v>0</v>
      </c>
      <c r="F11" s="182">
        <f>SUM(F12:F17)</f>
        <v>0</v>
      </c>
      <c r="G11" s="182">
        <v>0</v>
      </c>
    </row>
    <row r="12" spans="1:7" s="2" customFormat="1" ht="12" customHeight="1">
      <c r="A12" s="99" t="s">
        <v>133</v>
      </c>
      <c r="B12" s="97" t="s">
        <v>85</v>
      </c>
      <c r="C12" s="94" t="s">
        <v>84</v>
      </c>
      <c r="D12" s="181"/>
      <c r="E12" s="181">
        <v>0</v>
      </c>
      <c r="F12" s="192"/>
      <c r="G12" s="193">
        <v>0</v>
      </c>
    </row>
    <row r="13" spans="1:7" s="3" customFormat="1" ht="12" customHeight="1">
      <c r="A13" s="99" t="s">
        <v>134</v>
      </c>
      <c r="B13" s="94" t="s">
        <v>87</v>
      </c>
      <c r="C13" s="94" t="s">
        <v>86</v>
      </c>
      <c r="D13" s="182"/>
      <c r="E13" s="182">
        <v>0</v>
      </c>
      <c r="F13" s="192"/>
      <c r="G13" s="193">
        <v>0</v>
      </c>
    </row>
    <row r="14" spans="1:7" s="3" customFormat="1" ht="12" customHeight="1">
      <c r="A14" s="99" t="s">
        <v>135</v>
      </c>
      <c r="B14" s="94" t="s">
        <v>89</v>
      </c>
      <c r="C14" s="94" t="s">
        <v>88</v>
      </c>
      <c r="D14" s="182"/>
      <c r="E14" s="182">
        <v>0</v>
      </c>
      <c r="F14" s="192"/>
      <c r="G14" s="193">
        <v>0</v>
      </c>
    </row>
    <row r="15" spans="1:7" s="3" customFormat="1" ht="12" customHeight="1">
      <c r="A15" s="99" t="s">
        <v>136</v>
      </c>
      <c r="B15" s="94" t="s">
        <v>91</v>
      </c>
      <c r="C15" s="94" t="s">
        <v>90</v>
      </c>
      <c r="D15" s="182"/>
      <c r="E15" s="182">
        <v>0</v>
      </c>
      <c r="F15" s="192"/>
      <c r="G15" s="193">
        <v>0</v>
      </c>
    </row>
    <row r="16" spans="1:7" s="3" customFormat="1" ht="12" customHeight="1">
      <c r="A16" s="99" t="s">
        <v>137</v>
      </c>
      <c r="B16" s="94" t="s">
        <v>93</v>
      </c>
      <c r="C16" s="94" t="s">
        <v>92</v>
      </c>
      <c r="D16" s="182"/>
      <c r="E16" s="182">
        <v>0</v>
      </c>
      <c r="F16" s="192"/>
      <c r="G16" s="193">
        <v>0</v>
      </c>
    </row>
    <row r="17" spans="1:7" s="3" customFormat="1" ht="12" customHeight="1">
      <c r="A17" s="99" t="s">
        <v>138</v>
      </c>
      <c r="B17" s="94" t="s">
        <v>95</v>
      </c>
      <c r="C17" s="94" t="s">
        <v>94</v>
      </c>
      <c r="D17" s="182"/>
      <c r="E17" s="182">
        <v>0</v>
      </c>
      <c r="F17" s="192"/>
      <c r="G17" s="193">
        <v>0</v>
      </c>
    </row>
    <row r="18" spans="1:7" s="3" customFormat="1" ht="12" customHeight="1">
      <c r="A18" s="102" t="s">
        <v>141</v>
      </c>
      <c r="B18" s="95" t="s">
        <v>99</v>
      </c>
      <c r="C18" s="95" t="s">
        <v>98</v>
      </c>
      <c r="D18" s="187">
        <f>SUM(D19:D20)</f>
        <v>0</v>
      </c>
      <c r="E18" s="187">
        <v>0</v>
      </c>
      <c r="F18" s="187">
        <f>SUM(F19:F20)</f>
        <v>0</v>
      </c>
      <c r="G18" s="187">
        <v>0</v>
      </c>
    </row>
    <row r="19" spans="1:7" s="101" customFormat="1" ht="12" customHeight="1">
      <c r="A19" s="99" t="s">
        <v>142</v>
      </c>
      <c r="B19" s="103" t="s">
        <v>146</v>
      </c>
      <c r="C19" s="103" t="s">
        <v>143</v>
      </c>
      <c r="D19" s="187"/>
      <c r="E19" s="187"/>
      <c r="F19" s="194"/>
      <c r="G19" s="194"/>
    </row>
    <row r="20" spans="1:7" s="3" customFormat="1" ht="12" customHeight="1">
      <c r="A20" s="99" t="s">
        <v>144</v>
      </c>
      <c r="B20" s="94" t="s">
        <v>145</v>
      </c>
      <c r="C20" s="95" t="s">
        <v>97</v>
      </c>
      <c r="D20" s="182"/>
      <c r="E20" s="182"/>
      <c r="F20" s="192"/>
      <c r="G20" s="192"/>
    </row>
    <row r="21" spans="1:7" s="3" customFormat="1" ht="12" customHeight="1">
      <c r="A21" s="98" t="s">
        <v>183</v>
      </c>
      <c r="B21" s="96" t="s">
        <v>34</v>
      </c>
      <c r="C21" s="96" t="s">
        <v>107</v>
      </c>
      <c r="D21" s="182">
        <f>D22+D23+D27</f>
        <v>0</v>
      </c>
      <c r="E21" s="182">
        <v>0</v>
      </c>
      <c r="F21" s="182">
        <f>F22+F23+F27</f>
        <v>0</v>
      </c>
      <c r="G21" s="182">
        <v>0</v>
      </c>
    </row>
    <row r="22" spans="1:7" s="3" customFormat="1" ht="12" customHeight="1">
      <c r="A22" s="102" t="s">
        <v>150</v>
      </c>
      <c r="B22" s="95" t="s">
        <v>173</v>
      </c>
      <c r="C22" s="95" t="s">
        <v>147</v>
      </c>
      <c r="D22" s="182"/>
      <c r="E22" s="182"/>
      <c r="F22" s="192"/>
      <c r="G22" s="192"/>
    </row>
    <row r="23" spans="1:7" s="3" customFormat="1" ht="12" customHeight="1">
      <c r="A23" s="102" t="s">
        <v>149</v>
      </c>
      <c r="B23" s="95" t="s">
        <v>106</v>
      </c>
      <c r="C23" s="95" t="s">
        <v>105</v>
      </c>
      <c r="D23" s="182">
        <f>SUM(D24:D26)</f>
        <v>0</v>
      </c>
      <c r="E23" s="182">
        <v>0</v>
      </c>
      <c r="F23" s="182">
        <f>SUM(F24:F26)</f>
        <v>0</v>
      </c>
      <c r="G23" s="182">
        <v>0</v>
      </c>
    </row>
    <row r="24" spans="1:7" s="3" customFormat="1" ht="12" customHeight="1">
      <c r="A24" s="99" t="s">
        <v>175</v>
      </c>
      <c r="B24" s="94" t="s">
        <v>102</v>
      </c>
      <c r="C24" s="95" t="s">
        <v>170</v>
      </c>
      <c r="D24" s="182"/>
      <c r="E24" s="182"/>
      <c r="F24" s="192"/>
      <c r="G24" s="192"/>
    </row>
    <row r="25" spans="1:7" s="3" customFormat="1" ht="12" customHeight="1">
      <c r="A25" s="99" t="s">
        <v>176</v>
      </c>
      <c r="B25" s="94" t="s">
        <v>103</v>
      </c>
      <c r="C25" s="95" t="s">
        <v>171</v>
      </c>
      <c r="D25" s="182"/>
      <c r="E25" s="182"/>
      <c r="F25" s="192"/>
      <c r="G25" s="192"/>
    </row>
    <row r="26" spans="1:7" s="3" customFormat="1" ht="12" customHeight="1">
      <c r="A26" s="99" t="s">
        <v>177</v>
      </c>
      <c r="B26" s="94" t="s">
        <v>104</v>
      </c>
      <c r="C26" s="95" t="s">
        <v>172</v>
      </c>
      <c r="D26" s="182"/>
      <c r="E26" s="182"/>
      <c r="F26" s="192"/>
      <c r="G26" s="192"/>
    </row>
    <row r="27" spans="1:7" s="3" customFormat="1" ht="12" customHeight="1">
      <c r="A27" s="102" t="s">
        <v>151</v>
      </c>
      <c r="B27" s="95" t="s">
        <v>174</v>
      </c>
      <c r="C27" s="95" t="s">
        <v>148</v>
      </c>
      <c r="D27" s="182"/>
      <c r="E27" s="182"/>
      <c r="F27" s="192"/>
      <c r="G27" s="192"/>
    </row>
    <row r="28" spans="1:7" s="3" customFormat="1" ht="12" customHeight="1">
      <c r="A28" s="98" t="s">
        <v>184</v>
      </c>
      <c r="B28" s="96" t="s">
        <v>72</v>
      </c>
      <c r="C28" s="96" t="s">
        <v>118</v>
      </c>
      <c r="D28" s="182">
        <f>SUM(D29:D37)</f>
        <v>7866</v>
      </c>
      <c r="E28" s="182">
        <v>7866</v>
      </c>
      <c r="F28" s="182">
        <f>G28-E28</f>
        <v>0</v>
      </c>
      <c r="G28" s="182">
        <v>7866</v>
      </c>
    </row>
    <row r="29" spans="1:7" s="3" customFormat="1" ht="12" customHeight="1">
      <c r="A29" s="102" t="s">
        <v>156</v>
      </c>
      <c r="B29" s="95" t="s">
        <v>7</v>
      </c>
      <c r="C29" s="95" t="s">
        <v>152</v>
      </c>
      <c r="D29" s="181"/>
      <c r="E29" s="181"/>
      <c r="F29" s="192"/>
      <c r="G29" s="192"/>
    </row>
    <row r="30" spans="1:7" s="3" customFormat="1" ht="12" customHeight="1">
      <c r="A30" s="102" t="s">
        <v>157</v>
      </c>
      <c r="B30" s="95" t="s">
        <v>8</v>
      </c>
      <c r="C30" s="95" t="s">
        <v>108</v>
      </c>
      <c r="D30" s="182"/>
      <c r="E30" s="182"/>
      <c r="F30" s="192"/>
      <c r="G30" s="192"/>
    </row>
    <row r="31" spans="1:7" s="3" customFormat="1" ht="12" customHeight="1">
      <c r="A31" s="102" t="s">
        <v>158</v>
      </c>
      <c r="B31" s="95" t="s">
        <v>110</v>
      </c>
      <c r="C31" s="95" t="s">
        <v>109</v>
      </c>
      <c r="D31" s="182"/>
      <c r="E31" s="182"/>
      <c r="F31" s="192"/>
      <c r="G31" s="192"/>
    </row>
    <row r="32" spans="1:7" s="3" customFormat="1" ht="12" customHeight="1">
      <c r="A32" s="102" t="s">
        <v>159</v>
      </c>
      <c r="B32" s="95" t="s">
        <v>9</v>
      </c>
      <c r="C32" s="95" t="s">
        <v>111</v>
      </c>
      <c r="D32" s="182"/>
      <c r="E32" s="182"/>
      <c r="F32" s="192"/>
      <c r="G32" s="192"/>
    </row>
    <row r="33" spans="1:7" s="3" customFormat="1" ht="12" customHeight="1">
      <c r="A33" s="102" t="s">
        <v>160</v>
      </c>
      <c r="B33" s="95" t="s">
        <v>112</v>
      </c>
      <c r="C33" s="95" t="s">
        <v>153</v>
      </c>
      <c r="D33" s="182">
        <v>6300</v>
      </c>
      <c r="E33" s="182">
        <v>6300</v>
      </c>
      <c r="F33" s="192"/>
      <c r="G33" s="193">
        <v>6300</v>
      </c>
    </row>
    <row r="34" spans="1:7" s="3" customFormat="1" ht="12" customHeight="1">
      <c r="A34" s="102" t="s">
        <v>161</v>
      </c>
      <c r="B34" s="95" t="s">
        <v>114</v>
      </c>
      <c r="C34" s="95" t="s">
        <v>113</v>
      </c>
      <c r="D34" s="182">
        <v>1566</v>
      </c>
      <c r="E34" s="182">
        <v>1566</v>
      </c>
      <c r="F34" s="192"/>
      <c r="G34" s="193">
        <v>1566</v>
      </c>
    </row>
    <row r="35" spans="1:7" s="3" customFormat="1" ht="12" customHeight="1">
      <c r="A35" s="102" t="s">
        <v>162</v>
      </c>
      <c r="B35" s="95" t="s">
        <v>116</v>
      </c>
      <c r="C35" s="95" t="s">
        <v>115</v>
      </c>
      <c r="D35" s="182"/>
      <c r="E35" s="182"/>
      <c r="F35" s="192"/>
      <c r="G35" s="192"/>
    </row>
    <row r="36" spans="1:7" s="3" customFormat="1" ht="12" customHeight="1">
      <c r="A36" s="102" t="s">
        <v>163</v>
      </c>
      <c r="B36" s="95" t="s">
        <v>10</v>
      </c>
      <c r="C36" s="95" t="s">
        <v>154</v>
      </c>
      <c r="D36" s="182"/>
      <c r="E36" s="182"/>
      <c r="F36" s="192"/>
      <c r="G36" s="192"/>
    </row>
    <row r="37" spans="1:7" s="3" customFormat="1" ht="12" customHeight="1">
      <c r="A37" s="102" t="s">
        <v>164</v>
      </c>
      <c r="B37" s="95" t="s">
        <v>117</v>
      </c>
      <c r="C37" s="95" t="s">
        <v>155</v>
      </c>
      <c r="D37" s="182"/>
      <c r="E37" s="182"/>
      <c r="F37" s="192"/>
      <c r="G37" s="192"/>
    </row>
    <row r="38" spans="1:7" s="3" customFormat="1" ht="12" customHeight="1">
      <c r="A38" s="98" t="s">
        <v>185</v>
      </c>
      <c r="B38" s="96" t="s">
        <v>121</v>
      </c>
      <c r="C38" s="96" t="s">
        <v>120</v>
      </c>
      <c r="D38" s="182">
        <v>0</v>
      </c>
      <c r="E38" s="182"/>
      <c r="F38" s="192"/>
      <c r="G38" s="192"/>
    </row>
    <row r="39" spans="1:7" s="3" customFormat="1" ht="12" customHeight="1">
      <c r="A39" s="102"/>
      <c r="B39" s="95"/>
      <c r="C39" s="95"/>
      <c r="D39" s="182"/>
      <c r="E39" s="182"/>
      <c r="F39" s="195">
        <v>0</v>
      </c>
      <c r="G39" s="192"/>
    </row>
    <row r="40" spans="1:7" s="3" customFormat="1" ht="12" customHeight="1">
      <c r="A40" s="104" t="s">
        <v>165</v>
      </c>
      <c r="B40" s="105" t="s">
        <v>57</v>
      </c>
      <c r="C40" s="106"/>
      <c r="D40" s="142">
        <f>SUM(D41:D43)</f>
        <v>0</v>
      </c>
      <c r="E40" s="142">
        <v>0</v>
      </c>
      <c r="F40" s="142">
        <f>SUM(F41:F43)</f>
        <v>0</v>
      </c>
      <c r="G40" s="142">
        <v>0</v>
      </c>
    </row>
    <row r="41" spans="1:7" s="3" customFormat="1" ht="12" customHeight="1">
      <c r="A41" s="98" t="s">
        <v>166</v>
      </c>
      <c r="B41" s="96" t="s">
        <v>169</v>
      </c>
      <c r="C41" s="96" t="s">
        <v>101</v>
      </c>
      <c r="D41" s="182">
        <v>0</v>
      </c>
      <c r="E41" s="182"/>
      <c r="F41" s="192"/>
      <c r="G41" s="192"/>
    </row>
    <row r="42" spans="1:7" s="3" customFormat="1" ht="12" customHeight="1">
      <c r="A42" s="98" t="s">
        <v>167</v>
      </c>
      <c r="B42" s="96" t="s">
        <v>57</v>
      </c>
      <c r="C42" s="96" t="s">
        <v>119</v>
      </c>
      <c r="D42" s="182">
        <v>0</v>
      </c>
      <c r="E42" s="182"/>
      <c r="F42" s="192"/>
      <c r="G42" s="192"/>
    </row>
    <row r="43" spans="1:7" s="3" customFormat="1" ht="12" customHeight="1">
      <c r="A43" s="98" t="s">
        <v>168</v>
      </c>
      <c r="B43" s="96" t="s">
        <v>123</v>
      </c>
      <c r="C43" s="96" t="s">
        <v>122</v>
      </c>
      <c r="D43" s="182">
        <v>0</v>
      </c>
      <c r="E43" s="182"/>
      <c r="F43" s="192"/>
      <c r="G43" s="192"/>
    </row>
    <row r="44" spans="1:7" s="3" customFormat="1" ht="12" customHeight="1">
      <c r="A44" s="97"/>
      <c r="B44" s="94"/>
      <c r="C44" s="94"/>
      <c r="D44" s="142">
        <v>0</v>
      </c>
      <c r="E44" s="142"/>
      <c r="F44" s="192"/>
      <c r="G44" s="192"/>
    </row>
    <row r="45" spans="1:7" s="3" customFormat="1" ht="12" customHeight="1">
      <c r="A45" s="135"/>
      <c r="B45" s="107" t="s">
        <v>125</v>
      </c>
      <c r="C45" s="107" t="s">
        <v>124</v>
      </c>
      <c r="D45" s="302">
        <f>D40+D9</f>
        <v>7866</v>
      </c>
      <c r="E45" s="302">
        <f>E40+E9</f>
        <v>7866</v>
      </c>
      <c r="F45" s="302">
        <f>F40+F9</f>
        <v>0</v>
      </c>
      <c r="G45" s="302">
        <f>G40+G9</f>
        <v>7866</v>
      </c>
    </row>
    <row r="46" spans="1:7" s="136" customFormat="1" ht="12" customHeight="1">
      <c r="A46" s="97"/>
      <c r="B46" s="94"/>
      <c r="C46" s="94"/>
      <c r="D46" s="182">
        <v>0</v>
      </c>
      <c r="E46" s="182"/>
      <c r="F46" s="192"/>
      <c r="G46" s="192"/>
    </row>
    <row r="47" spans="1:7" s="3" customFormat="1" ht="12" customHeight="1">
      <c r="A47" s="109" t="s">
        <v>71</v>
      </c>
      <c r="B47" s="108" t="s">
        <v>73</v>
      </c>
      <c r="C47" s="108" t="s">
        <v>128</v>
      </c>
      <c r="D47" s="302">
        <f>SUM(D48:D49)</f>
        <v>15343</v>
      </c>
      <c r="E47" s="302">
        <f>SUM(E48:E49)</f>
        <v>15676</v>
      </c>
      <c r="F47" s="302">
        <f>SUM(F48:F49)</f>
        <v>-975</v>
      </c>
      <c r="G47" s="302">
        <f>SUM(G48:G49)</f>
        <v>14701</v>
      </c>
    </row>
    <row r="48" spans="1:7" s="3" customFormat="1" ht="12" customHeight="1">
      <c r="A48" s="97" t="s">
        <v>178</v>
      </c>
      <c r="B48" s="94" t="s">
        <v>127</v>
      </c>
      <c r="C48" s="94" t="s">
        <v>126</v>
      </c>
      <c r="D48" s="182">
        <v>0</v>
      </c>
      <c r="E48" s="182">
        <v>333</v>
      </c>
      <c r="F48" s="193">
        <f>G48-E48</f>
        <v>0</v>
      </c>
      <c r="G48" s="193">
        <v>333</v>
      </c>
    </row>
    <row r="49" spans="1:7" s="3" customFormat="1" ht="12" customHeight="1">
      <c r="A49" s="97"/>
      <c r="B49" s="94" t="s">
        <v>223</v>
      </c>
      <c r="C49" s="94" t="s">
        <v>224</v>
      </c>
      <c r="D49" s="182">
        <v>15343</v>
      </c>
      <c r="E49" s="182">
        <v>15343</v>
      </c>
      <c r="F49" s="193">
        <f>G49-E49</f>
        <v>-975</v>
      </c>
      <c r="G49" s="193">
        <v>14368</v>
      </c>
    </row>
    <row r="50" spans="1:7" s="3" customFormat="1" ht="12" customHeight="1">
      <c r="A50" s="135"/>
      <c r="B50" s="107" t="s">
        <v>179</v>
      </c>
      <c r="C50" s="107" t="s">
        <v>129</v>
      </c>
      <c r="D50" s="142">
        <f>D45+D47</f>
        <v>23209</v>
      </c>
      <c r="E50" s="142">
        <v>23542</v>
      </c>
      <c r="F50" s="142">
        <f>F45+F47</f>
        <v>-975</v>
      </c>
      <c r="G50" s="142">
        <v>22567</v>
      </c>
    </row>
    <row r="51" spans="1:7" s="136" customFormat="1" ht="12" customHeight="1">
      <c r="A51" s="417"/>
      <c r="B51" s="417"/>
      <c r="C51" s="417"/>
      <c r="D51" s="417"/>
      <c r="E51" s="362"/>
      <c r="F51" s="140"/>
      <c r="G51" s="140"/>
    </row>
    <row r="52" spans="1:5" ht="16.5" customHeight="1">
      <c r="A52" s="421"/>
      <c r="B52" s="421"/>
      <c r="C52" s="112"/>
      <c r="D52" s="146"/>
      <c r="E52" s="146"/>
    </row>
    <row r="53" spans="1:7" s="4" customFormat="1" ht="33.75">
      <c r="A53" s="104" t="s">
        <v>1</v>
      </c>
      <c r="B53" s="104" t="s">
        <v>14</v>
      </c>
      <c r="C53" s="104" t="s">
        <v>221</v>
      </c>
      <c r="D53" s="104" t="s">
        <v>250</v>
      </c>
      <c r="E53" s="104" t="s">
        <v>334</v>
      </c>
      <c r="F53" s="104" t="s">
        <v>317</v>
      </c>
      <c r="G53" s="104" t="s">
        <v>316</v>
      </c>
    </row>
    <row r="54" spans="1:7" s="140" customFormat="1" ht="11.25">
      <c r="A54" s="147">
        <v>1</v>
      </c>
      <c r="B54" s="147">
        <v>2</v>
      </c>
      <c r="C54" s="147">
        <v>3</v>
      </c>
      <c r="D54" s="185">
        <v>4</v>
      </c>
      <c r="E54" s="185">
        <v>6</v>
      </c>
      <c r="F54" s="185">
        <v>5</v>
      </c>
      <c r="G54" s="185">
        <v>6</v>
      </c>
    </row>
    <row r="55" spans="1:7" s="2" customFormat="1" ht="12" customHeight="1">
      <c r="A55" s="119" t="s">
        <v>130</v>
      </c>
      <c r="B55" s="121" t="s">
        <v>219</v>
      </c>
      <c r="C55" s="120"/>
      <c r="D55" s="142">
        <f>SUM(D56:D60)</f>
        <v>22969</v>
      </c>
      <c r="E55" s="142">
        <v>23302</v>
      </c>
      <c r="F55" s="142">
        <f>SUM(F56:F60)</f>
        <v>-1064</v>
      </c>
      <c r="G55" s="142">
        <v>22238</v>
      </c>
    </row>
    <row r="56" spans="1:7" ht="12" customHeight="1">
      <c r="A56" s="122" t="s">
        <v>182</v>
      </c>
      <c r="B56" s="123" t="s">
        <v>15</v>
      </c>
      <c r="C56" s="123" t="s">
        <v>180</v>
      </c>
      <c r="D56" s="186">
        <v>9223</v>
      </c>
      <c r="E56" s="186">
        <v>9352</v>
      </c>
      <c r="F56" s="191">
        <f>G56-E56</f>
        <v>-396</v>
      </c>
      <c r="G56" s="191">
        <v>8956</v>
      </c>
    </row>
    <row r="57" spans="1:7" ht="12" customHeight="1">
      <c r="A57" s="122" t="s">
        <v>183</v>
      </c>
      <c r="B57" s="123" t="s">
        <v>16</v>
      </c>
      <c r="C57" s="123" t="s">
        <v>181</v>
      </c>
      <c r="D57" s="186">
        <v>2151</v>
      </c>
      <c r="E57" s="186">
        <v>2175</v>
      </c>
      <c r="F57" s="191">
        <f>G57-E57</f>
        <v>-135</v>
      </c>
      <c r="G57" s="191">
        <v>2040</v>
      </c>
    </row>
    <row r="58" spans="1:7" ht="12" customHeight="1">
      <c r="A58" s="122" t="s">
        <v>184</v>
      </c>
      <c r="B58" s="123" t="s">
        <v>17</v>
      </c>
      <c r="C58" s="123" t="s">
        <v>190</v>
      </c>
      <c r="D58" s="186">
        <v>11595</v>
      </c>
      <c r="E58" s="186">
        <v>11775</v>
      </c>
      <c r="F58" s="191">
        <f>G58-E58</f>
        <v>-533</v>
      </c>
      <c r="G58" s="191">
        <v>11242</v>
      </c>
    </row>
    <row r="59" spans="1:7" ht="12" customHeight="1">
      <c r="A59" s="122" t="s">
        <v>185</v>
      </c>
      <c r="B59" s="123" t="s">
        <v>18</v>
      </c>
      <c r="C59" s="123" t="s">
        <v>191</v>
      </c>
      <c r="D59" s="186"/>
      <c r="E59" s="186">
        <v>0</v>
      </c>
      <c r="F59" s="192"/>
      <c r="G59" s="191">
        <v>0</v>
      </c>
    </row>
    <row r="60" spans="1:7" ht="12" customHeight="1">
      <c r="A60" s="122" t="s">
        <v>186</v>
      </c>
      <c r="B60" s="123" t="s">
        <v>19</v>
      </c>
      <c r="C60" s="123" t="s">
        <v>192</v>
      </c>
      <c r="D60" s="186">
        <f>SUM(D61:D63)</f>
        <v>0</v>
      </c>
      <c r="E60" s="186">
        <v>0</v>
      </c>
      <c r="F60" s="186">
        <f>SUM(F61:F63)</f>
        <v>0</v>
      </c>
      <c r="G60" s="186">
        <v>0</v>
      </c>
    </row>
    <row r="61" spans="1:7" ht="12" customHeight="1">
      <c r="A61" s="131" t="s">
        <v>197</v>
      </c>
      <c r="B61" s="132" t="s">
        <v>187</v>
      </c>
      <c r="C61" s="115" t="s">
        <v>193</v>
      </c>
      <c r="D61" s="187"/>
      <c r="E61" s="187"/>
      <c r="F61" s="192"/>
      <c r="G61" s="192"/>
    </row>
    <row r="62" spans="1:7" ht="12" customHeight="1">
      <c r="A62" s="131" t="s">
        <v>198</v>
      </c>
      <c r="B62" s="115" t="s">
        <v>189</v>
      </c>
      <c r="C62" s="133" t="s">
        <v>194</v>
      </c>
      <c r="D62" s="188"/>
      <c r="E62" s="188"/>
      <c r="F62" s="192"/>
      <c r="G62" s="192"/>
    </row>
    <row r="63" spans="1:7" ht="12" customHeight="1">
      <c r="A63" s="131" t="s">
        <v>199</v>
      </c>
      <c r="B63" s="132" t="s">
        <v>188</v>
      </c>
      <c r="C63" s="133" t="s">
        <v>195</v>
      </c>
      <c r="D63" s="188"/>
      <c r="E63" s="188"/>
      <c r="F63" s="192"/>
      <c r="G63" s="192"/>
    </row>
    <row r="64" spans="1:7" ht="12" customHeight="1">
      <c r="A64" s="114"/>
      <c r="B64" s="110"/>
      <c r="C64" s="113"/>
      <c r="D64" s="182"/>
      <c r="E64" s="182"/>
      <c r="F64" s="192"/>
      <c r="G64" s="192"/>
    </row>
    <row r="65" spans="1:7" ht="12" customHeight="1">
      <c r="A65" s="119" t="s">
        <v>165</v>
      </c>
      <c r="B65" s="120" t="s">
        <v>220</v>
      </c>
      <c r="C65" s="120"/>
      <c r="D65" s="142">
        <f>+D66+D67+D68</f>
        <v>240</v>
      </c>
      <c r="E65" s="142">
        <v>240</v>
      </c>
      <c r="F65" s="142">
        <f>+F66+F67+F68</f>
        <v>89</v>
      </c>
      <c r="G65" s="142">
        <v>329</v>
      </c>
    </row>
    <row r="66" spans="1:7" ht="12" customHeight="1">
      <c r="A66" s="122" t="s">
        <v>166</v>
      </c>
      <c r="B66" s="127" t="s">
        <v>20</v>
      </c>
      <c r="C66" s="123" t="s">
        <v>201</v>
      </c>
      <c r="D66" s="186">
        <v>240</v>
      </c>
      <c r="E66" s="186">
        <v>240</v>
      </c>
      <c r="F66" s="399">
        <f>G66-E66</f>
        <v>89</v>
      </c>
      <c r="G66" s="399">
        <v>329</v>
      </c>
    </row>
    <row r="67" spans="1:7" s="111" customFormat="1" ht="12" customHeight="1">
      <c r="A67" s="122" t="s">
        <v>167</v>
      </c>
      <c r="B67" s="127" t="s">
        <v>21</v>
      </c>
      <c r="C67" s="123" t="s">
        <v>202</v>
      </c>
      <c r="D67" s="186"/>
      <c r="E67" s="186"/>
      <c r="F67" s="194"/>
      <c r="G67" s="194"/>
    </row>
    <row r="68" spans="1:7" s="111" customFormat="1" ht="12" customHeight="1">
      <c r="A68" s="122" t="s">
        <v>168</v>
      </c>
      <c r="B68" s="128" t="s">
        <v>22</v>
      </c>
      <c r="C68" s="150" t="s">
        <v>203</v>
      </c>
      <c r="D68" s="186"/>
      <c r="E68" s="186"/>
      <c r="F68" s="194"/>
      <c r="G68" s="194"/>
    </row>
    <row r="69" spans="1:7" s="111" customFormat="1" ht="12" customHeight="1">
      <c r="A69" s="124"/>
      <c r="B69" s="125"/>
      <c r="C69" s="151"/>
      <c r="D69" s="182"/>
      <c r="E69" s="182"/>
      <c r="F69" s="194"/>
      <c r="G69" s="194"/>
    </row>
    <row r="70" spans="1:7" ht="12" customHeight="1">
      <c r="A70" s="137"/>
      <c r="B70" s="137" t="s">
        <v>204</v>
      </c>
      <c r="C70" s="152"/>
      <c r="D70" s="142">
        <f>D55+D65</f>
        <v>23209</v>
      </c>
      <c r="E70" s="142">
        <v>23542</v>
      </c>
      <c r="F70" s="142">
        <f>F55+F65</f>
        <v>-975</v>
      </c>
      <c r="G70" s="142">
        <v>22567</v>
      </c>
    </row>
    <row r="71" spans="1:7" s="52" customFormat="1" ht="12" customHeight="1">
      <c r="A71" s="118"/>
      <c r="B71" s="118"/>
      <c r="C71" s="117"/>
      <c r="D71" s="142"/>
      <c r="E71" s="142"/>
      <c r="F71" s="192"/>
      <c r="G71" s="192"/>
    </row>
    <row r="72" spans="1:7" ht="12" customHeight="1">
      <c r="A72" s="119" t="s">
        <v>71</v>
      </c>
      <c r="B72" s="119" t="s">
        <v>205</v>
      </c>
      <c r="C72" s="120" t="s">
        <v>208</v>
      </c>
      <c r="D72" s="154">
        <f>D73</f>
        <v>0</v>
      </c>
      <c r="E72" s="154"/>
      <c r="F72" s="192"/>
      <c r="G72" s="192"/>
    </row>
    <row r="73" spans="1:7" ht="12" customHeight="1">
      <c r="A73" s="127" t="s">
        <v>178</v>
      </c>
      <c r="B73" s="127" t="s">
        <v>207</v>
      </c>
      <c r="C73" s="123" t="s">
        <v>206</v>
      </c>
      <c r="D73" s="189">
        <f>SUM(D74:D77)</f>
        <v>0</v>
      </c>
      <c r="E73" s="189"/>
      <c r="F73" s="192"/>
      <c r="G73" s="192"/>
    </row>
    <row r="74" spans="1:7" s="111" customFormat="1" ht="12" customHeight="1">
      <c r="A74" s="102" t="s">
        <v>131</v>
      </c>
      <c r="B74" s="126" t="s">
        <v>209</v>
      </c>
      <c r="C74" s="115" t="s">
        <v>210</v>
      </c>
      <c r="D74" s="189"/>
      <c r="E74" s="189"/>
      <c r="F74" s="194"/>
      <c r="G74" s="194"/>
    </row>
    <row r="75" spans="1:7" ht="12" customHeight="1">
      <c r="A75" s="102" t="s">
        <v>141</v>
      </c>
      <c r="B75" s="126" t="s">
        <v>213</v>
      </c>
      <c r="C75" s="115" t="s">
        <v>214</v>
      </c>
      <c r="D75" s="187"/>
      <c r="E75" s="187"/>
      <c r="F75" s="192"/>
      <c r="G75" s="192"/>
    </row>
    <row r="76" spans="1:7" ht="12" customHeight="1">
      <c r="A76" s="102" t="s">
        <v>211</v>
      </c>
      <c r="B76" s="126" t="s">
        <v>25</v>
      </c>
      <c r="C76" s="115" t="s">
        <v>215</v>
      </c>
      <c r="D76" s="187"/>
      <c r="E76" s="187"/>
      <c r="F76" s="192"/>
      <c r="G76" s="192"/>
    </row>
    <row r="77" spans="1:7" ht="12" customHeight="1">
      <c r="A77" s="102" t="s">
        <v>212</v>
      </c>
      <c r="B77" s="126" t="s">
        <v>216</v>
      </c>
      <c r="C77" s="115" t="s">
        <v>217</v>
      </c>
      <c r="D77" s="187"/>
      <c r="E77" s="187"/>
      <c r="F77" s="192"/>
      <c r="G77" s="192"/>
    </row>
    <row r="78" spans="1:7" ht="12" customHeight="1">
      <c r="A78" s="138"/>
      <c r="B78" s="138" t="s">
        <v>218</v>
      </c>
      <c r="C78" s="153"/>
      <c r="D78" s="154">
        <f>D70+D72</f>
        <v>23209</v>
      </c>
      <c r="E78" s="154">
        <v>23542</v>
      </c>
      <c r="F78" s="154">
        <f>F70+F72</f>
        <v>-975</v>
      </c>
      <c r="G78" s="154">
        <v>22567</v>
      </c>
    </row>
    <row r="79" spans="1:7" s="136" customFormat="1" ht="12.75" customHeight="1">
      <c r="A79" s="51"/>
      <c r="B79" s="51"/>
      <c r="C79" s="51"/>
      <c r="D79" s="184"/>
      <c r="E79" s="184"/>
      <c r="F79" s="140"/>
      <c r="G79" s="140"/>
    </row>
    <row r="80" spans="1:5" ht="15.75" customHeight="1">
      <c r="A80" s="400"/>
      <c r="B80" s="400"/>
      <c r="C80" s="400"/>
      <c r="D80" s="400"/>
      <c r="E80" s="363"/>
    </row>
    <row r="81" spans="1:5" ht="15.75">
      <c r="A81" s="1"/>
      <c r="B81" s="1"/>
      <c r="C81" s="1"/>
      <c r="D81" s="140"/>
      <c r="E81" s="140"/>
    </row>
    <row r="82" ht="15" customHeight="1"/>
  </sheetData>
  <sheetProtection/>
  <mergeCells count="6">
    <mergeCell ref="B1:G1"/>
    <mergeCell ref="A3:G3"/>
    <mergeCell ref="A4:G4"/>
    <mergeCell ref="A6:B6"/>
    <mergeCell ref="A51:D51"/>
    <mergeCell ref="A52:B52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82"/>
  <sheetViews>
    <sheetView zoomScale="120" zoomScaleNormal="120" zoomScaleSheetLayoutView="100" workbookViewId="0" topLeftCell="A1">
      <selection activeCell="B1" sqref="B1:F1"/>
    </sheetView>
  </sheetViews>
  <sheetFormatPr defaultColWidth="9.00390625" defaultRowHeight="12.75"/>
  <cols>
    <col min="1" max="1" width="15.875" style="51" customWidth="1"/>
    <col min="2" max="2" width="56.125" style="51" customWidth="1"/>
    <col min="3" max="3" width="6.50390625" style="51" customWidth="1"/>
    <col min="4" max="4" width="11.00390625" style="143" customWidth="1"/>
    <col min="5" max="5" width="9.875" style="1" customWidth="1"/>
    <col min="6" max="16384" width="9.375" style="1" customWidth="1"/>
  </cols>
  <sheetData>
    <row r="1" spans="1:6" ht="15.75">
      <c r="A1" s="1"/>
      <c r="B1" s="420" t="s">
        <v>379</v>
      </c>
      <c r="C1" s="420"/>
      <c r="D1" s="420"/>
      <c r="E1" s="420"/>
      <c r="F1" s="420"/>
    </row>
    <row r="2" spans="1:4" ht="15.75">
      <c r="A2" s="1"/>
      <c r="B2" s="156"/>
      <c r="C2" s="156"/>
      <c r="D2" s="156"/>
    </row>
    <row r="3" spans="1:6" ht="15.75">
      <c r="A3" s="419" t="s">
        <v>311</v>
      </c>
      <c r="B3" s="419"/>
      <c r="C3" s="419"/>
      <c r="D3" s="419"/>
      <c r="E3" s="419"/>
      <c r="F3" s="419"/>
    </row>
    <row r="4" spans="1:6" ht="15.75">
      <c r="A4" s="419" t="s">
        <v>251</v>
      </c>
      <c r="B4" s="419"/>
      <c r="C4" s="419"/>
      <c r="D4" s="419"/>
      <c r="E4" s="419"/>
      <c r="F4" s="419"/>
    </row>
    <row r="6" spans="1:6" ht="15.75" customHeight="1">
      <c r="A6" s="416"/>
      <c r="B6" s="416"/>
      <c r="C6" s="100"/>
      <c r="E6" s="423" t="s">
        <v>0</v>
      </c>
      <c r="F6" s="423"/>
    </row>
    <row r="7" spans="1:6" ht="33" customHeight="1">
      <c r="A7" s="104" t="s">
        <v>1</v>
      </c>
      <c r="B7" s="104" t="s">
        <v>2</v>
      </c>
      <c r="C7" s="104" t="s">
        <v>221</v>
      </c>
      <c r="D7" s="104" t="s">
        <v>334</v>
      </c>
      <c r="E7" s="120" t="s">
        <v>317</v>
      </c>
      <c r="F7" s="104" t="s">
        <v>316</v>
      </c>
    </row>
    <row r="8" spans="1:6" s="140" customFormat="1" ht="11.25">
      <c r="A8" s="147">
        <v>1</v>
      </c>
      <c r="B8" s="147">
        <v>2</v>
      </c>
      <c r="C8" s="148">
        <v>3</v>
      </c>
      <c r="D8" s="147">
        <v>4</v>
      </c>
      <c r="E8" s="148">
        <v>5</v>
      </c>
      <c r="F8" s="147">
        <v>6</v>
      </c>
    </row>
    <row r="9" spans="1:6" s="141" customFormat="1" ht="12" customHeight="1">
      <c r="A9" s="104" t="s">
        <v>130</v>
      </c>
      <c r="B9" s="105" t="s">
        <v>72</v>
      </c>
      <c r="C9" s="106"/>
      <c r="D9" s="145">
        <f>D10+D21+D28+D38</f>
        <v>445</v>
      </c>
      <c r="E9" s="145">
        <f>E10+E21+E28+E38</f>
        <v>0</v>
      </c>
      <c r="F9" s="145">
        <f>F10+F21+F28+F38</f>
        <v>445</v>
      </c>
    </row>
    <row r="10" spans="1:6" s="2" customFormat="1" ht="12" customHeight="1">
      <c r="A10" s="96" t="s">
        <v>182</v>
      </c>
      <c r="B10" s="96" t="s">
        <v>139</v>
      </c>
      <c r="C10" s="96" t="s">
        <v>100</v>
      </c>
      <c r="D10" s="284">
        <f>D18+D11</f>
        <v>0</v>
      </c>
      <c r="E10" s="292"/>
      <c r="F10" s="284">
        <f>F18+F11</f>
        <v>0</v>
      </c>
    </row>
    <row r="11" spans="1:6" s="2" customFormat="1" ht="12" customHeight="1">
      <c r="A11" s="102" t="s">
        <v>131</v>
      </c>
      <c r="B11" s="95" t="s">
        <v>132</v>
      </c>
      <c r="C11" s="95" t="s">
        <v>96</v>
      </c>
      <c r="D11" s="144">
        <f>SUM(D12:D17)</f>
        <v>0</v>
      </c>
      <c r="E11" s="292"/>
      <c r="F11" s="144">
        <f>SUM(F12:F17)</f>
        <v>0</v>
      </c>
    </row>
    <row r="12" spans="1:6" s="2" customFormat="1" ht="12" customHeight="1">
      <c r="A12" s="99" t="s">
        <v>133</v>
      </c>
      <c r="B12" s="97" t="s">
        <v>85</v>
      </c>
      <c r="C12" s="94" t="s">
        <v>84</v>
      </c>
      <c r="D12" s="285"/>
      <c r="E12" s="292"/>
      <c r="F12" s="285"/>
    </row>
    <row r="13" spans="1:6" s="3" customFormat="1" ht="12" customHeight="1">
      <c r="A13" s="99" t="s">
        <v>134</v>
      </c>
      <c r="B13" s="94" t="s">
        <v>87</v>
      </c>
      <c r="C13" s="94" t="s">
        <v>86</v>
      </c>
      <c r="D13" s="144"/>
      <c r="E13" s="293"/>
      <c r="F13" s="144"/>
    </row>
    <row r="14" spans="1:6" s="3" customFormat="1" ht="12" customHeight="1">
      <c r="A14" s="99" t="s">
        <v>135</v>
      </c>
      <c r="B14" s="94" t="s">
        <v>173</v>
      </c>
      <c r="C14" s="94" t="s">
        <v>88</v>
      </c>
      <c r="D14" s="144"/>
      <c r="E14" s="293"/>
      <c r="F14" s="144"/>
    </row>
    <row r="15" spans="1:6" s="3" customFormat="1" ht="12" customHeight="1">
      <c r="A15" s="99" t="s">
        <v>136</v>
      </c>
      <c r="B15" s="94" t="s">
        <v>91</v>
      </c>
      <c r="C15" s="94" t="s">
        <v>90</v>
      </c>
      <c r="D15" s="144"/>
      <c r="E15" s="293"/>
      <c r="F15" s="144"/>
    </row>
    <row r="16" spans="1:6" s="3" customFormat="1" ht="12" customHeight="1">
      <c r="A16" s="99" t="s">
        <v>137</v>
      </c>
      <c r="B16" s="94" t="s">
        <v>93</v>
      </c>
      <c r="C16" s="94" t="s">
        <v>92</v>
      </c>
      <c r="D16" s="144"/>
      <c r="E16" s="293"/>
      <c r="F16" s="144"/>
    </row>
    <row r="17" spans="1:6" s="3" customFormat="1" ht="12" customHeight="1">
      <c r="A17" s="99" t="s">
        <v>138</v>
      </c>
      <c r="B17" s="94" t="s">
        <v>95</v>
      </c>
      <c r="C17" s="94" t="s">
        <v>94</v>
      </c>
      <c r="D17" s="144"/>
      <c r="E17" s="293"/>
      <c r="F17" s="144"/>
    </row>
    <row r="18" spans="1:6" s="3" customFormat="1" ht="12" customHeight="1">
      <c r="A18" s="102" t="s">
        <v>141</v>
      </c>
      <c r="B18" s="95" t="s">
        <v>99</v>
      </c>
      <c r="C18" s="95" t="s">
        <v>98</v>
      </c>
      <c r="D18" s="286">
        <f>SUM(D19:D20)</f>
        <v>0</v>
      </c>
      <c r="E18" s="293"/>
      <c r="F18" s="286">
        <f>SUM(F19:F20)</f>
        <v>0</v>
      </c>
    </row>
    <row r="19" spans="1:6" s="101" customFormat="1" ht="12" customHeight="1">
      <c r="A19" s="99" t="s">
        <v>142</v>
      </c>
      <c r="B19" s="103" t="s">
        <v>146</v>
      </c>
      <c r="C19" s="103" t="s">
        <v>143</v>
      </c>
      <c r="D19" s="286"/>
      <c r="E19" s="294"/>
      <c r="F19" s="286"/>
    </row>
    <row r="20" spans="1:6" s="3" customFormat="1" ht="12" customHeight="1">
      <c r="A20" s="99" t="s">
        <v>144</v>
      </c>
      <c r="B20" s="94" t="s">
        <v>145</v>
      </c>
      <c r="C20" s="95" t="s">
        <v>97</v>
      </c>
      <c r="D20" s="144"/>
      <c r="E20" s="293"/>
      <c r="F20" s="144"/>
    </row>
    <row r="21" spans="1:6" s="3" customFormat="1" ht="12" customHeight="1">
      <c r="A21" s="98" t="s">
        <v>183</v>
      </c>
      <c r="B21" s="96" t="s">
        <v>34</v>
      </c>
      <c r="C21" s="96" t="s">
        <v>107</v>
      </c>
      <c r="D21" s="144">
        <f>D22+D23+D27</f>
        <v>0</v>
      </c>
      <c r="E21" s="293"/>
      <c r="F21" s="144">
        <f>F22+F23+F27</f>
        <v>0</v>
      </c>
    </row>
    <row r="22" spans="1:6" s="3" customFormat="1" ht="12" customHeight="1">
      <c r="A22" s="102" t="s">
        <v>150</v>
      </c>
      <c r="B22" s="95" t="s">
        <v>173</v>
      </c>
      <c r="C22" s="95" t="s">
        <v>147</v>
      </c>
      <c r="D22" s="144"/>
      <c r="E22" s="293"/>
      <c r="F22" s="144"/>
    </row>
    <row r="23" spans="1:6" s="3" customFormat="1" ht="12" customHeight="1">
      <c r="A23" s="102" t="s">
        <v>149</v>
      </c>
      <c r="B23" s="95" t="s">
        <v>106</v>
      </c>
      <c r="C23" s="95" t="s">
        <v>105</v>
      </c>
      <c r="D23" s="144">
        <f>SUM(D24:D26)</f>
        <v>0</v>
      </c>
      <c r="E23" s="293"/>
      <c r="F23" s="144">
        <f>SUM(F24:F26)</f>
        <v>0</v>
      </c>
    </row>
    <row r="24" spans="1:6" s="3" customFormat="1" ht="12" customHeight="1">
      <c r="A24" s="99" t="s">
        <v>175</v>
      </c>
      <c r="B24" s="94" t="s">
        <v>102</v>
      </c>
      <c r="C24" s="95" t="s">
        <v>170</v>
      </c>
      <c r="D24" s="144"/>
      <c r="E24" s="293"/>
      <c r="F24" s="144"/>
    </row>
    <row r="25" spans="1:6" s="3" customFormat="1" ht="12" customHeight="1">
      <c r="A25" s="99" t="s">
        <v>176</v>
      </c>
      <c r="B25" s="94" t="s">
        <v>103</v>
      </c>
      <c r="C25" s="95" t="s">
        <v>171</v>
      </c>
      <c r="D25" s="144"/>
      <c r="E25" s="293"/>
      <c r="F25" s="144"/>
    </row>
    <row r="26" spans="1:6" s="3" customFormat="1" ht="12" customHeight="1">
      <c r="A26" s="99" t="s">
        <v>177</v>
      </c>
      <c r="B26" s="94" t="s">
        <v>104</v>
      </c>
      <c r="C26" s="95" t="s">
        <v>172</v>
      </c>
      <c r="D26" s="144"/>
      <c r="E26" s="293"/>
      <c r="F26" s="144"/>
    </row>
    <row r="27" spans="1:6" s="3" customFormat="1" ht="12" customHeight="1">
      <c r="A27" s="102" t="s">
        <v>151</v>
      </c>
      <c r="B27" s="95" t="s">
        <v>174</v>
      </c>
      <c r="C27" s="95" t="s">
        <v>148</v>
      </c>
      <c r="D27" s="144"/>
      <c r="E27" s="293"/>
      <c r="F27" s="144"/>
    </row>
    <row r="28" spans="1:6" s="3" customFormat="1" ht="12" customHeight="1">
      <c r="A28" s="98" t="s">
        <v>184</v>
      </c>
      <c r="B28" s="96" t="s">
        <v>72</v>
      </c>
      <c r="C28" s="96" t="s">
        <v>118</v>
      </c>
      <c r="D28" s="144">
        <f>SUM(D29:D37)</f>
        <v>445</v>
      </c>
      <c r="E28" s="144">
        <f>SUM(E29:E37)</f>
        <v>0</v>
      </c>
      <c r="F28" s="144">
        <f>SUM(F29:F37)</f>
        <v>445</v>
      </c>
    </row>
    <row r="29" spans="1:6" s="3" customFormat="1" ht="12" customHeight="1">
      <c r="A29" s="102" t="s">
        <v>156</v>
      </c>
      <c r="B29" s="95" t="s">
        <v>7</v>
      </c>
      <c r="C29" s="95" t="s">
        <v>152</v>
      </c>
      <c r="D29" s="285"/>
      <c r="E29" s="293"/>
      <c r="F29" s="285"/>
    </row>
    <row r="30" spans="1:6" s="3" customFormat="1" ht="12" customHeight="1">
      <c r="A30" s="102" t="s">
        <v>157</v>
      </c>
      <c r="B30" s="95" t="s">
        <v>8</v>
      </c>
      <c r="C30" s="95" t="s">
        <v>108</v>
      </c>
      <c r="D30" s="144"/>
      <c r="E30" s="293"/>
      <c r="F30" s="144"/>
    </row>
    <row r="31" spans="1:6" s="3" customFormat="1" ht="12" customHeight="1">
      <c r="A31" s="102" t="s">
        <v>158</v>
      </c>
      <c r="B31" s="95" t="s">
        <v>110</v>
      </c>
      <c r="C31" s="95" t="s">
        <v>109</v>
      </c>
      <c r="D31" s="144"/>
      <c r="E31" s="293"/>
      <c r="F31" s="144"/>
    </row>
    <row r="32" spans="1:6" s="3" customFormat="1" ht="12" customHeight="1">
      <c r="A32" s="102" t="s">
        <v>159</v>
      </c>
      <c r="B32" s="95" t="s">
        <v>9</v>
      </c>
      <c r="C32" s="95" t="s">
        <v>111</v>
      </c>
      <c r="D32" s="144"/>
      <c r="E32" s="293"/>
      <c r="F32" s="144"/>
    </row>
    <row r="33" spans="1:6" s="3" customFormat="1" ht="12" customHeight="1">
      <c r="A33" s="102" t="s">
        <v>160</v>
      </c>
      <c r="B33" s="95" t="s">
        <v>112</v>
      </c>
      <c r="C33" s="95" t="s">
        <v>153</v>
      </c>
      <c r="D33" s="144">
        <v>350</v>
      </c>
      <c r="E33" s="293"/>
      <c r="F33" s="144">
        <v>350</v>
      </c>
    </row>
    <row r="34" spans="1:6" s="3" customFormat="1" ht="12" customHeight="1">
      <c r="A34" s="102" t="s">
        <v>161</v>
      </c>
      <c r="B34" s="95" t="s">
        <v>114</v>
      </c>
      <c r="C34" s="95" t="s">
        <v>113</v>
      </c>
      <c r="D34" s="144">
        <v>95</v>
      </c>
      <c r="E34" s="293"/>
      <c r="F34" s="144">
        <v>95</v>
      </c>
    </row>
    <row r="35" spans="1:6" s="3" customFormat="1" ht="12" customHeight="1">
      <c r="A35" s="102" t="s">
        <v>162</v>
      </c>
      <c r="B35" s="95" t="s">
        <v>116</v>
      </c>
      <c r="C35" s="95" t="s">
        <v>115</v>
      </c>
      <c r="D35" s="144"/>
      <c r="E35" s="293"/>
      <c r="F35" s="144"/>
    </row>
    <row r="36" spans="1:6" s="3" customFormat="1" ht="12" customHeight="1">
      <c r="A36" s="102" t="s">
        <v>163</v>
      </c>
      <c r="B36" s="95" t="s">
        <v>10</v>
      </c>
      <c r="C36" s="95" t="s">
        <v>154</v>
      </c>
      <c r="D36" s="144"/>
      <c r="E36" s="293"/>
      <c r="F36" s="144"/>
    </row>
    <row r="37" spans="1:6" s="3" customFormat="1" ht="12" customHeight="1">
      <c r="A37" s="102" t="s">
        <v>164</v>
      </c>
      <c r="B37" s="95" t="s">
        <v>117</v>
      </c>
      <c r="C37" s="95" t="s">
        <v>155</v>
      </c>
      <c r="D37" s="144"/>
      <c r="E37" s="293"/>
      <c r="F37" s="144"/>
    </row>
    <row r="38" spans="1:6" s="3" customFormat="1" ht="12" customHeight="1">
      <c r="A38" s="98" t="s">
        <v>185</v>
      </c>
      <c r="B38" s="96" t="s">
        <v>121</v>
      </c>
      <c r="C38" s="96" t="s">
        <v>120</v>
      </c>
      <c r="D38" s="144">
        <v>0</v>
      </c>
      <c r="E38" s="293"/>
      <c r="F38" s="144">
        <v>0</v>
      </c>
    </row>
    <row r="39" spans="1:6" s="3" customFormat="1" ht="12" customHeight="1">
      <c r="A39" s="102"/>
      <c r="B39" s="95"/>
      <c r="C39" s="95"/>
      <c r="D39" s="144"/>
      <c r="E39" s="301">
        <v>0</v>
      </c>
      <c r="F39" s="144"/>
    </row>
    <row r="40" spans="1:6" s="3" customFormat="1" ht="12" customHeight="1">
      <c r="A40" s="104" t="s">
        <v>165</v>
      </c>
      <c r="B40" s="105" t="s">
        <v>57</v>
      </c>
      <c r="C40" s="94"/>
      <c r="D40" s="145">
        <f>SUM(D41:D43)</f>
        <v>0</v>
      </c>
      <c r="E40" s="145">
        <f>SUM(E41:E43)</f>
        <v>0</v>
      </c>
      <c r="F40" s="145">
        <f>SUM(F41:F43)</f>
        <v>0</v>
      </c>
    </row>
    <row r="41" spans="1:6" s="3" customFormat="1" ht="12" customHeight="1">
      <c r="A41" s="98" t="s">
        <v>166</v>
      </c>
      <c r="B41" s="96" t="s">
        <v>169</v>
      </c>
      <c r="C41" s="96" t="s">
        <v>101</v>
      </c>
      <c r="D41" s="144">
        <v>0</v>
      </c>
      <c r="E41" s="293"/>
      <c r="F41" s="144">
        <v>0</v>
      </c>
    </row>
    <row r="42" spans="1:6" s="3" customFormat="1" ht="12" customHeight="1">
      <c r="A42" s="98" t="s">
        <v>167</v>
      </c>
      <c r="B42" s="96" t="s">
        <v>57</v>
      </c>
      <c r="C42" s="96" t="s">
        <v>119</v>
      </c>
      <c r="D42" s="144">
        <v>0</v>
      </c>
      <c r="E42" s="293"/>
      <c r="F42" s="144">
        <v>0</v>
      </c>
    </row>
    <row r="43" spans="1:6" s="3" customFormat="1" ht="12" customHeight="1">
      <c r="A43" s="98" t="s">
        <v>168</v>
      </c>
      <c r="B43" s="96" t="s">
        <v>123</v>
      </c>
      <c r="C43" s="96" t="s">
        <v>122</v>
      </c>
      <c r="D43" s="144">
        <v>0</v>
      </c>
      <c r="E43" s="293"/>
      <c r="F43" s="144">
        <v>0</v>
      </c>
    </row>
    <row r="44" spans="1:6" s="3" customFormat="1" ht="12" customHeight="1">
      <c r="A44" s="97"/>
      <c r="B44" s="94"/>
      <c r="C44" s="94"/>
      <c r="D44" s="145">
        <v>0</v>
      </c>
      <c r="E44" s="293"/>
      <c r="F44" s="145">
        <v>0</v>
      </c>
    </row>
    <row r="45" spans="1:6" s="3" customFormat="1" ht="12" customHeight="1">
      <c r="A45" s="135"/>
      <c r="B45" s="107" t="s">
        <v>125</v>
      </c>
      <c r="C45" s="299" t="s">
        <v>124</v>
      </c>
      <c r="D45" s="144">
        <f>D40+D9</f>
        <v>445</v>
      </c>
      <c r="E45" s="144">
        <f>E40+E9</f>
        <v>0</v>
      </c>
      <c r="F45" s="144">
        <f>F40+F9</f>
        <v>445</v>
      </c>
    </row>
    <row r="46" spans="1:6" s="136" customFormat="1" ht="12" customHeight="1">
      <c r="A46" s="97"/>
      <c r="B46" s="94"/>
      <c r="C46" s="94"/>
      <c r="D46" s="144">
        <v>0</v>
      </c>
      <c r="E46" s="295"/>
      <c r="F46" s="144">
        <v>0</v>
      </c>
    </row>
    <row r="47" spans="1:6" s="3" customFormat="1" ht="12" customHeight="1">
      <c r="A47" s="109" t="s">
        <v>71</v>
      </c>
      <c r="B47" s="108" t="s">
        <v>73</v>
      </c>
      <c r="C47" s="299" t="s">
        <v>128</v>
      </c>
      <c r="D47" s="144">
        <f>SUM(D48:D49)</f>
        <v>18499</v>
      </c>
      <c r="E47" s="144">
        <f>SUM(E48:E49)</f>
        <v>-58</v>
      </c>
      <c r="F47" s="144">
        <f>SUM(F48:F49)</f>
        <v>18441</v>
      </c>
    </row>
    <row r="48" spans="1:6" s="3" customFormat="1" ht="12" customHeight="1">
      <c r="A48" s="97" t="s">
        <v>178</v>
      </c>
      <c r="B48" s="94" t="s">
        <v>127</v>
      </c>
      <c r="C48" s="94" t="s">
        <v>126</v>
      </c>
      <c r="D48" s="144">
        <v>0</v>
      </c>
      <c r="E48" s="293"/>
      <c r="F48" s="144">
        <v>0</v>
      </c>
    </row>
    <row r="49" spans="1:6" s="3" customFormat="1" ht="12" customHeight="1">
      <c r="A49" s="97"/>
      <c r="B49" s="94" t="s">
        <v>223</v>
      </c>
      <c r="C49" s="94" t="s">
        <v>224</v>
      </c>
      <c r="D49" s="144">
        <v>18499</v>
      </c>
      <c r="E49" s="300">
        <f>F49-D49</f>
        <v>-58</v>
      </c>
      <c r="F49" s="144">
        <v>18441</v>
      </c>
    </row>
    <row r="50" spans="1:6" s="3" customFormat="1" ht="12" customHeight="1">
      <c r="A50" s="135"/>
      <c r="B50" s="107" t="s">
        <v>179</v>
      </c>
      <c r="C50" s="299"/>
      <c r="D50" s="145">
        <f>D45+D47</f>
        <v>18944</v>
      </c>
      <c r="E50" s="145">
        <f>E45+E47</f>
        <v>-58</v>
      </c>
      <c r="F50" s="145">
        <f>F45+F47</f>
        <v>18886</v>
      </c>
    </row>
    <row r="51" spans="1:4" s="136" customFormat="1" ht="12" customHeight="1">
      <c r="A51" s="417"/>
      <c r="B51" s="417"/>
      <c r="C51" s="417"/>
      <c r="D51" s="417"/>
    </row>
    <row r="52" spans="1:6" s="4" customFormat="1" ht="33.75">
      <c r="A52" s="104" t="s">
        <v>1</v>
      </c>
      <c r="B52" s="104" t="s">
        <v>14</v>
      </c>
      <c r="C52" s="104" t="s">
        <v>221</v>
      </c>
      <c r="D52" s="104" t="s">
        <v>334</v>
      </c>
      <c r="E52" s="120" t="s">
        <v>317</v>
      </c>
      <c r="F52" s="104" t="s">
        <v>316</v>
      </c>
    </row>
    <row r="53" spans="1:6" s="140" customFormat="1" ht="11.25">
      <c r="A53" s="147">
        <v>1</v>
      </c>
      <c r="B53" s="147">
        <v>2</v>
      </c>
      <c r="C53" s="147">
        <v>3</v>
      </c>
      <c r="D53" s="147">
        <v>4</v>
      </c>
      <c r="E53" s="147">
        <v>5</v>
      </c>
      <c r="F53" s="147">
        <v>6</v>
      </c>
    </row>
    <row r="54" spans="1:6" s="2" customFormat="1" ht="12" customHeight="1">
      <c r="A54" s="119" t="s">
        <v>130</v>
      </c>
      <c r="B54" s="121" t="s">
        <v>219</v>
      </c>
      <c r="C54" s="290"/>
      <c r="D54" s="145">
        <f>SUM(D55:D59)</f>
        <v>18944</v>
      </c>
      <c r="E54" s="145">
        <f>SUM(E55:E59)</f>
        <v>-197</v>
      </c>
      <c r="F54" s="145">
        <f>SUM(F55:F59)</f>
        <v>18747</v>
      </c>
    </row>
    <row r="55" spans="1:6" ht="12" customHeight="1">
      <c r="A55" s="122" t="s">
        <v>182</v>
      </c>
      <c r="B55" s="123" t="s">
        <v>15</v>
      </c>
      <c r="C55" s="123" t="s">
        <v>180</v>
      </c>
      <c r="D55" s="284">
        <v>12647</v>
      </c>
      <c r="E55" s="298">
        <f>F55-D55</f>
        <v>-1965</v>
      </c>
      <c r="F55" s="284">
        <v>10682</v>
      </c>
    </row>
    <row r="56" spans="1:6" ht="12" customHeight="1">
      <c r="A56" s="122" t="s">
        <v>183</v>
      </c>
      <c r="B56" s="123" t="s">
        <v>16</v>
      </c>
      <c r="C56" s="123" t="s">
        <v>181</v>
      </c>
      <c r="D56" s="284">
        <v>2993</v>
      </c>
      <c r="E56" s="298">
        <f>F56-D56</f>
        <v>-490</v>
      </c>
      <c r="F56" s="284">
        <v>2503</v>
      </c>
    </row>
    <row r="57" spans="1:6" ht="12" customHeight="1">
      <c r="A57" s="122" t="s">
        <v>184</v>
      </c>
      <c r="B57" s="123" t="s">
        <v>17</v>
      </c>
      <c r="C57" s="123" t="s">
        <v>190</v>
      </c>
      <c r="D57" s="284">
        <v>3304</v>
      </c>
      <c r="E57" s="298">
        <f>F57-D57</f>
        <v>2258</v>
      </c>
      <c r="F57" s="284">
        <v>5562</v>
      </c>
    </row>
    <row r="58" spans="1:6" ht="12" customHeight="1">
      <c r="A58" s="122" t="s">
        <v>185</v>
      </c>
      <c r="B58" s="123" t="s">
        <v>18</v>
      </c>
      <c r="C58" s="123" t="s">
        <v>191</v>
      </c>
      <c r="D58" s="284"/>
      <c r="E58" s="296"/>
      <c r="F58" s="284"/>
    </row>
    <row r="59" spans="1:6" ht="12" customHeight="1">
      <c r="A59" s="122" t="s">
        <v>186</v>
      </c>
      <c r="B59" s="123" t="s">
        <v>19</v>
      </c>
      <c r="C59" s="123" t="s">
        <v>192</v>
      </c>
      <c r="D59" s="284">
        <f>SUM(D60:D63)</f>
        <v>0</v>
      </c>
      <c r="E59" s="296"/>
      <c r="F59" s="284">
        <f>SUM(F60:F63)</f>
        <v>0</v>
      </c>
    </row>
    <row r="60" spans="1:6" ht="12" customHeight="1">
      <c r="A60" s="131" t="s">
        <v>197</v>
      </c>
      <c r="B60" s="132" t="s">
        <v>187</v>
      </c>
      <c r="C60" s="115" t="s">
        <v>193</v>
      </c>
      <c r="D60" s="286"/>
      <c r="E60" s="296"/>
      <c r="F60" s="286"/>
    </row>
    <row r="61" spans="1:6" ht="12" customHeight="1">
      <c r="A61" s="131" t="s">
        <v>198</v>
      </c>
      <c r="B61" s="115" t="s">
        <v>189</v>
      </c>
      <c r="C61" s="133" t="s">
        <v>194</v>
      </c>
      <c r="D61" s="287"/>
      <c r="E61" s="296"/>
      <c r="F61" s="287"/>
    </row>
    <row r="62" spans="1:6" ht="12" customHeight="1">
      <c r="A62" s="131" t="s">
        <v>199</v>
      </c>
      <c r="B62" s="132" t="s">
        <v>188</v>
      </c>
      <c r="C62" s="133" t="s">
        <v>195</v>
      </c>
      <c r="D62" s="287"/>
      <c r="E62" s="296"/>
      <c r="F62" s="287"/>
    </row>
    <row r="63" spans="1:6" ht="12" customHeight="1">
      <c r="A63" s="131" t="s">
        <v>200</v>
      </c>
      <c r="B63" s="115" t="s">
        <v>35</v>
      </c>
      <c r="C63" s="134" t="s">
        <v>196</v>
      </c>
      <c r="D63" s="286"/>
      <c r="E63" s="296"/>
      <c r="F63" s="286"/>
    </row>
    <row r="64" spans="1:6" ht="12" customHeight="1">
      <c r="A64" s="114"/>
      <c r="B64" s="110"/>
      <c r="C64" s="289"/>
      <c r="D64" s="144"/>
      <c r="E64" s="296"/>
      <c r="F64" s="144"/>
    </row>
    <row r="65" spans="1:6" ht="12" customHeight="1">
      <c r="A65" s="119" t="s">
        <v>165</v>
      </c>
      <c r="B65" s="120" t="s">
        <v>220</v>
      </c>
      <c r="C65" s="290"/>
      <c r="D65" s="145">
        <f>+D66+D67+D68</f>
        <v>0</v>
      </c>
      <c r="E65" s="145">
        <f>+E66+E67+E68</f>
        <v>139</v>
      </c>
      <c r="F65" s="145">
        <f>+F66+F67+F68</f>
        <v>139</v>
      </c>
    </row>
    <row r="66" spans="1:6" ht="12" customHeight="1">
      <c r="A66" s="122" t="s">
        <v>166</v>
      </c>
      <c r="B66" s="127" t="s">
        <v>20</v>
      </c>
      <c r="C66" s="123" t="s">
        <v>201</v>
      </c>
      <c r="D66" s="284"/>
      <c r="E66" s="298">
        <f>F66-D66</f>
        <v>139</v>
      </c>
      <c r="F66" s="284">
        <v>139</v>
      </c>
    </row>
    <row r="67" spans="1:6" s="111" customFormat="1" ht="12" customHeight="1">
      <c r="A67" s="122" t="s">
        <v>167</v>
      </c>
      <c r="B67" s="127" t="s">
        <v>21</v>
      </c>
      <c r="C67" s="123" t="s">
        <v>202</v>
      </c>
      <c r="D67" s="284"/>
      <c r="E67" s="297"/>
      <c r="F67" s="284"/>
    </row>
    <row r="68" spans="1:6" s="111" customFormat="1" ht="12" customHeight="1">
      <c r="A68" s="122" t="s">
        <v>168</v>
      </c>
      <c r="B68" s="128" t="s">
        <v>22</v>
      </c>
      <c r="C68" s="150" t="s">
        <v>203</v>
      </c>
      <c r="D68" s="284"/>
      <c r="E68" s="297"/>
      <c r="F68" s="284"/>
    </row>
    <row r="69" spans="1:6" s="111" customFormat="1" ht="12" customHeight="1">
      <c r="A69" s="124"/>
      <c r="B69" s="125"/>
      <c r="C69" s="291"/>
      <c r="D69" s="144"/>
      <c r="E69" s="297"/>
      <c r="F69" s="144"/>
    </row>
    <row r="70" spans="1:6" ht="12" customHeight="1">
      <c r="A70" s="137"/>
      <c r="B70" s="137" t="s">
        <v>204</v>
      </c>
      <c r="C70" s="290"/>
      <c r="D70" s="145">
        <f>D54+D65</f>
        <v>18944</v>
      </c>
      <c r="E70" s="145">
        <f>E54+E65</f>
        <v>-58</v>
      </c>
      <c r="F70" s="145">
        <f>F54+F65</f>
        <v>18886</v>
      </c>
    </row>
    <row r="71" spans="1:6" s="52" customFormat="1" ht="12" customHeight="1">
      <c r="A71" s="118"/>
      <c r="B71" s="118"/>
      <c r="C71" s="290"/>
      <c r="D71" s="145"/>
      <c r="E71" s="296"/>
      <c r="F71" s="145"/>
    </row>
    <row r="72" spans="1:6" ht="12" customHeight="1">
      <c r="A72" s="119" t="s">
        <v>71</v>
      </c>
      <c r="B72" s="119" t="s">
        <v>205</v>
      </c>
      <c r="C72" s="290" t="s">
        <v>208</v>
      </c>
      <c r="D72" s="155">
        <f>D73</f>
        <v>0</v>
      </c>
      <c r="E72" s="296"/>
      <c r="F72" s="155">
        <f>F73</f>
        <v>0</v>
      </c>
    </row>
    <row r="73" spans="1:6" ht="12" customHeight="1">
      <c r="A73" s="127" t="s">
        <v>178</v>
      </c>
      <c r="B73" s="127" t="s">
        <v>207</v>
      </c>
      <c r="C73" s="123" t="s">
        <v>206</v>
      </c>
      <c r="D73" s="288">
        <f>SUM(D74:D77)</f>
        <v>0</v>
      </c>
      <c r="E73" s="296"/>
      <c r="F73" s="288">
        <f>SUM(F74:F77)</f>
        <v>0</v>
      </c>
    </row>
    <row r="74" spans="1:6" s="111" customFormat="1" ht="12" customHeight="1">
      <c r="A74" s="102" t="s">
        <v>131</v>
      </c>
      <c r="B74" s="126" t="s">
        <v>209</v>
      </c>
      <c r="C74" s="115" t="s">
        <v>210</v>
      </c>
      <c r="D74" s="288"/>
      <c r="E74" s="297"/>
      <c r="F74" s="288"/>
    </row>
    <row r="75" spans="1:6" ht="12" customHeight="1">
      <c r="A75" s="102" t="s">
        <v>141</v>
      </c>
      <c r="B75" s="126" t="s">
        <v>213</v>
      </c>
      <c r="C75" s="115" t="s">
        <v>214</v>
      </c>
      <c r="D75" s="286"/>
      <c r="E75" s="296"/>
      <c r="F75" s="286"/>
    </row>
    <row r="76" spans="1:6" ht="12" customHeight="1">
      <c r="A76" s="102" t="s">
        <v>211</v>
      </c>
      <c r="B76" s="126" t="s">
        <v>25</v>
      </c>
      <c r="C76" s="115" t="s">
        <v>215</v>
      </c>
      <c r="D76" s="286"/>
      <c r="E76" s="296"/>
      <c r="F76" s="286"/>
    </row>
    <row r="77" spans="1:6" ht="12" customHeight="1">
      <c r="A77" s="102" t="s">
        <v>212</v>
      </c>
      <c r="B77" s="126" t="s">
        <v>216</v>
      </c>
      <c r="C77" s="115" t="s">
        <v>217</v>
      </c>
      <c r="D77" s="286"/>
      <c r="E77" s="296"/>
      <c r="F77" s="286"/>
    </row>
    <row r="78" spans="1:6" ht="12" customHeight="1">
      <c r="A78" s="130"/>
      <c r="B78" s="129"/>
      <c r="C78" s="116"/>
      <c r="D78" s="144"/>
      <c r="E78" s="296"/>
      <c r="F78" s="144"/>
    </row>
    <row r="79" spans="1:6" ht="12" customHeight="1">
      <c r="A79" s="138"/>
      <c r="B79" s="138" t="s">
        <v>218</v>
      </c>
      <c r="C79" s="153"/>
      <c r="D79" s="155">
        <f>D70+D72</f>
        <v>18944</v>
      </c>
      <c r="E79" s="155">
        <f>E70+E72</f>
        <v>-58</v>
      </c>
      <c r="F79" s="155">
        <f>F70+F72</f>
        <v>18886</v>
      </c>
    </row>
    <row r="80" spans="1:4" s="136" customFormat="1" ht="12.75" customHeight="1">
      <c r="A80" s="51"/>
      <c r="B80" s="51"/>
      <c r="C80" s="51"/>
      <c r="D80" s="143"/>
    </row>
    <row r="81" spans="1:4" ht="7.5" customHeight="1">
      <c r="A81" s="422"/>
      <c r="B81" s="422"/>
      <c r="C81" s="422"/>
      <c r="D81" s="422"/>
    </row>
    <row r="82" spans="1:4" ht="15.75">
      <c r="A82" s="1"/>
      <c r="B82" s="1"/>
      <c r="C82" s="1"/>
      <c r="D82" s="139"/>
    </row>
    <row r="83" ht="15" customHeight="1"/>
  </sheetData>
  <sheetProtection/>
  <mergeCells count="7">
    <mergeCell ref="A81:D81"/>
    <mergeCell ref="A6:B6"/>
    <mergeCell ref="A51:D51"/>
    <mergeCell ref="B1:F1"/>
    <mergeCell ref="A3:F3"/>
    <mergeCell ref="A4:F4"/>
    <mergeCell ref="E6:F6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3.125" style="0" customWidth="1"/>
    <col min="2" max="2" width="19.125" style="0" customWidth="1"/>
    <col min="3" max="3" width="15.125" style="0" customWidth="1"/>
  </cols>
  <sheetData>
    <row r="1" spans="1:5" ht="12.75">
      <c r="A1" s="424" t="s">
        <v>380</v>
      </c>
      <c r="B1" s="424"/>
      <c r="C1" s="424"/>
      <c r="D1" s="172"/>
      <c r="E1" s="172"/>
    </row>
    <row r="3" spans="1:3" ht="15.75" customHeight="1">
      <c r="A3" s="425" t="s">
        <v>352</v>
      </c>
      <c r="B3" s="425"/>
      <c r="C3" s="425"/>
    </row>
    <row r="4" spans="1:3" ht="16.5" thickBot="1">
      <c r="A4" s="372"/>
      <c r="B4" s="373"/>
      <c r="C4" s="374" t="s">
        <v>372</v>
      </c>
    </row>
    <row r="5" spans="1:3" ht="24.75" thickBot="1">
      <c r="A5" s="375" t="s">
        <v>2</v>
      </c>
      <c r="B5" s="376" t="s">
        <v>353</v>
      </c>
      <c r="C5" s="377" t="s">
        <v>354</v>
      </c>
    </row>
    <row r="6" spans="1:3" ht="13.5" thickBot="1">
      <c r="A6" s="378">
        <v>2</v>
      </c>
      <c r="B6" s="379">
        <v>3</v>
      </c>
      <c r="C6" s="380">
        <v>4</v>
      </c>
    </row>
    <row r="7" spans="1:3" ht="18.75" customHeight="1">
      <c r="A7" s="381" t="s">
        <v>355</v>
      </c>
      <c r="B7" s="382"/>
      <c r="C7" s="38"/>
    </row>
    <row r="8" spans="1:3" ht="18.75" customHeight="1">
      <c r="A8" s="383" t="s">
        <v>356</v>
      </c>
      <c r="B8" s="384"/>
      <c r="C8" s="33"/>
    </row>
    <row r="9" spans="1:3" ht="18.75" customHeight="1">
      <c r="A9" s="383" t="s">
        <v>357</v>
      </c>
      <c r="B9" s="384"/>
      <c r="C9" s="33"/>
    </row>
    <row r="10" spans="1:3" ht="18.75" customHeight="1">
      <c r="A10" s="383" t="s">
        <v>358</v>
      </c>
      <c r="B10" s="384"/>
      <c r="C10" s="33"/>
    </row>
    <row r="11" spans="1:3" ht="18.75" customHeight="1">
      <c r="A11" s="383" t="s">
        <v>359</v>
      </c>
      <c r="B11" s="384"/>
      <c r="C11" s="33"/>
    </row>
    <row r="12" spans="1:3" ht="18.75" customHeight="1">
      <c r="A12" s="383" t="s">
        <v>360</v>
      </c>
      <c r="B12" s="384"/>
      <c r="C12" s="33"/>
    </row>
    <row r="13" spans="1:3" ht="18.75" customHeight="1">
      <c r="A13" s="385" t="s">
        <v>361</v>
      </c>
      <c r="B13" s="384"/>
      <c r="C13" s="33"/>
    </row>
    <row r="14" spans="1:3" ht="18.75" customHeight="1">
      <c r="A14" s="385" t="s">
        <v>362</v>
      </c>
      <c r="B14" s="384"/>
      <c r="C14" s="33"/>
    </row>
    <row r="15" spans="1:3" ht="18.75" customHeight="1">
      <c r="A15" s="385" t="s">
        <v>363</v>
      </c>
      <c r="B15" s="384"/>
      <c r="C15" s="33"/>
    </row>
    <row r="16" spans="1:3" ht="18.75" customHeight="1">
      <c r="A16" s="385" t="s">
        <v>364</v>
      </c>
      <c r="B16" s="384"/>
      <c r="C16" s="33"/>
    </row>
    <row r="17" spans="1:3" ht="18.75" customHeight="1">
      <c r="A17" s="385" t="s">
        <v>365</v>
      </c>
      <c r="B17" s="384">
        <v>25350</v>
      </c>
      <c r="C17" s="33">
        <v>350</v>
      </c>
    </row>
    <row r="18" spans="1:3" ht="18.75" customHeight="1">
      <c r="A18" s="383" t="s">
        <v>366</v>
      </c>
      <c r="B18" s="384"/>
      <c r="C18" s="33"/>
    </row>
    <row r="19" spans="1:3" ht="18.75" customHeight="1">
      <c r="A19" s="383" t="s">
        <v>367</v>
      </c>
      <c r="B19" s="384"/>
      <c r="C19" s="33"/>
    </row>
    <row r="20" spans="1:3" ht="18.75" customHeight="1">
      <c r="A20" s="383" t="s">
        <v>368</v>
      </c>
      <c r="B20" s="384"/>
      <c r="C20" s="33"/>
    </row>
    <row r="21" spans="1:3" ht="18.75" customHeight="1">
      <c r="A21" s="383" t="s">
        <v>369</v>
      </c>
      <c r="B21" s="384"/>
      <c r="C21" s="33"/>
    </row>
    <row r="22" spans="1:3" ht="18.75" customHeight="1">
      <c r="A22" s="383" t="s">
        <v>370</v>
      </c>
      <c r="B22" s="384"/>
      <c r="C22" s="33"/>
    </row>
    <row r="23" spans="1:3" ht="18.75" customHeight="1">
      <c r="A23" s="386"/>
      <c r="B23" s="32"/>
      <c r="C23" s="33"/>
    </row>
    <row r="24" spans="1:3" ht="18.75" customHeight="1">
      <c r="A24" s="387"/>
      <c r="B24" s="32"/>
      <c r="C24" s="33"/>
    </row>
    <row r="25" spans="1:3" ht="18.75" customHeight="1">
      <c r="A25" s="387"/>
      <c r="B25" s="32"/>
      <c r="C25" s="33"/>
    </row>
    <row r="26" spans="1:3" ht="18.75" customHeight="1">
      <c r="A26" s="387"/>
      <c r="B26" s="32"/>
      <c r="C26" s="33"/>
    </row>
    <row r="27" spans="1:3" ht="18.75" customHeight="1">
      <c r="A27" s="387"/>
      <c r="B27" s="32"/>
      <c r="C27" s="33"/>
    </row>
    <row r="28" spans="1:3" ht="18.75" customHeight="1">
      <c r="A28" s="387"/>
      <c r="B28" s="32"/>
      <c r="C28" s="33"/>
    </row>
    <row r="29" spans="1:3" ht="18.75" customHeight="1">
      <c r="A29" s="387"/>
      <c r="B29" s="32"/>
      <c r="C29" s="33"/>
    </row>
    <row r="30" spans="1:3" ht="18.75" customHeight="1">
      <c r="A30" s="387"/>
      <c r="B30" s="32"/>
      <c r="C30" s="33"/>
    </row>
    <row r="31" spans="1:3" ht="18.75" customHeight="1" thickBot="1">
      <c r="A31" s="388"/>
      <c r="B31" s="389"/>
      <c r="C31" s="390"/>
    </row>
    <row r="32" spans="1:3" ht="18.75" customHeight="1" thickBot="1">
      <c r="A32" s="391" t="s">
        <v>371</v>
      </c>
      <c r="B32" s="392">
        <f>SUM(B7:B31)</f>
        <v>25350</v>
      </c>
      <c r="C32" s="393">
        <f>SUM(C7:C31)</f>
        <v>350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K1" sqref="K1:R1"/>
    </sheetView>
  </sheetViews>
  <sheetFormatPr defaultColWidth="9.00390625" defaultRowHeight="12.75"/>
  <cols>
    <col min="1" max="1" width="6.00390625" style="180" bestFit="1" customWidth="1"/>
    <col min="2" max="2" width="27.625" style="252" customWidth="1"/>
    <col min="3" max="4" width="7.875" style="174" customWidth="1"/>
    <col min="5" max="5" width="8.125" style="174" customWidth="1"/>
    <col min="6" max="6" width="7.50390625" style="174" customWidth="1"/>
    <col min="7" max="7" width="7.125" style="174" customWidth="1"/>
    <col min="8" max="8" width="7.875" style="174" customWidth="1"/>
    <col min="9" max="9" width="7.625" style="174" customWidth="1"/>
    <col min="10" max="10" width="8.00390625" style="174" customWidth="1"/>
    <col min="11" max="12" width="7.125" style="174" customWidth="1"/>
    <col min="13" max="13" width="8.00390625" style="174" customWidth="1"/>
    <col min="14" max="14" width="7.625" style="174" customWidth="1"/>
    <col min="15" max="15" width="7.875" style="174" customWidth="1"/>
    <col min="16" max="16" width="8.125" style="174" customWidth="1"/>
    <col min="17" max="17" width="8.375" style="174" customWidth="1"/>
    <col min="18" max="18" width="8.875" style="174" customWidth="1"/>
    <col min="19" max="16384" width="9.375" style="174" customWidth="1"/>
  </cols>
  <sheetData>
    <row r="1" spans="2:20" ht="12.75">
      <c r="B1" s="172"/>
      <c r="C1" s="172"/>
      <c r="D1" s="172"/>
      <c r="E1" s="172"/>
      <c r="F1" s="172"/>
      <c r="G1" s="172"/>
      <c r="H1" s="172"/>
      <c r="I1" s="172"/>
      <c r="J1" s="172"/>
      <c r="K1" s="434" t="s">
        <v>381</v>
      </c>
      <c r="L1" s="434"/>
      <c r="M1" s="434"/>
      <c r="N1" s="434"/>
      <c r="O1" s="434"/>
      <c r="P1" s="434"/>
      <c r="Q1" s="434"/>
      <c r="R1" s="434"/>
      <c r="S1" s="172"/>
      <c r="T1" s="172"/>
    </row>
    <row r="2" spans="2:20" ht="12.75">
      <c r="B2" s="251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2"/>
      <c r="R2" s="172"/>
      <c r="S2" s="172"/>
      <c r="T2" s="172"/>
    </row>
    <row r="3" spans="1:18" ht="12.75">
      <c r="A3" s="433" t="s">
        <v>303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</row>
    <row r="4" ht="8.25" customHeight="1" thickBot="1"/>
    <row r="5" spans="1:18" ht="12.75">
      <c r="A5" s="254" t="s">
        <v>254</v>
      </c>
      <c r="B5" s="255" t="s">
        <v>255</v>
      </c>
      <c r="C5" s="426" t="s">
        <v>256</v>
      </c>
      <c r="D5" s="427"/>
      <c r="E5" s="428"/>
      <c r="F5" s="429"/>
      <c r="G5" s="426" t="s">
        <v>257</v>
      </c>
      <c r="H5" s="427"/>
      <c r="I5" s="428"/>
      <c r="J5" s="429"/>
      <c r="K5" s="426" t="s">
        <v>307</v>
      </c>
      <c r="L5" s="427"/>
      <c r="M5" s="428"/>
      <c r="N5" s="429"/>
      <c r="O5" s="430" t="s">
        <v>74</v>
      </c>
      <c r="P5" s="431"/>
      <c r="Q5" s="431"/>
      <c r="R5" s="432"/>
    </row>
    <row r="6" spans="1:18" ht="33.75">
      <c r="A6" s="256"/>
      <c r="B6" s="257"/>
      <c r="C6" s="264" t="s">
        <v>308</v>
      </c>
      <c r="D6" s="364" t="s">
        <v>349</v>
      </c>
      <c r="E6" s="253" t="s">
        <v>351</v>
      </c>
      <c r="F6" s="257" t="s">
        <v>350</v>
      </c>
      <c r="G6" s="264" t="s">
        <v>308</v>
      </c>
      <c r="H6" s="364" t="s">
        <v>349</v>
      </c>
      <c r="I6" s="253" t="s">
        <v>351</v>
      </c>
      <c r="J6" s="257" t="s">
        <v>350</v>
      </c>
      <c r="K6" s="264" t="s">
        <v>308</v>
      </c>
      <c r="L6" s="364" t="s">
        <v>349</v>
      </c>
      <c r="M6" s="253" t="s">
        <v>351</v>
      </c>
      <c r="N6" s="257" t="s">
        <v>350</v>
      </c>
      <c r="O6" s="264" t="s">
        <v>308</v>
      </c>
      <c r="P6" s="364" t="s">
        <v>349</v>
      </c>
      <c r="Q6" s="253" t="s">
        <v>351</v>
      </c>
      <c r="R6" s="257" t="s">
        <v>350</v>
      </c>
    </row>
    <row r="7" spans="1:18" s="177" customFormat="1" ht="12.75">
      <c r="A7" s="258" t="s">
        <v>258</v>
      </c>
      <c r="B7" s="259" t="s">
        <v>259</v>
      </c>
      <c r="C7" s="265">
        <v>85</v>
      </c>
      <c r="D7" s="365">
        <v>160</v>
      </c>
      <c r="E7" s="176">
        <f>F7-D7</f>
        <v>0</v>
      </c>
      <c r="F7" s="266">
        <v>160</v>
      </c>
      <c r="G7" s="265">
        <v>85</v>
      </c>
      <c r="H7" s="365">
        <v>130</v>
      </c>
      <c r="I7" s="176">
        <f>J7-H7</f>
        <v>80</v>
      </c>
      <c r="J7" s="266">
        <v>210</v>
      </c>
      <c r="K7" s="265"/>
      <c r="L7" s="365">
        <v>40</v>
      </c>
      <c r="M7" s="176">
        <f>N7-L7</f>
        <v>0</v>
      </c>
      <c r="N7" s="266">
        <v>40</v>
      </c>
      <c r="O7" s="369">
        <f aca="true" t="shared" si="0" ref="O7:R8">C7+G7+K7</f>
        <v>170</v>
      </c>
      <c r="P7" s="282">
        <f t="shared" si="0"/>
        <v>330</v>
      </c>
      <c r="Q7" s="282">
        <f t="shared" si="0"/>
        <v>80</v>
      </c>
      <c r="R7" s="283">
        <f t="shared" si="0"/>
        <v>410</v>
      </c>
    </row>
    <row r="8" spans="1:18" ht="22.5">
      <c r="A8" s="258" t="s">
        <v>260</v>
      </c>
      <c r="B8" s="259" t="s">
        <v>261</v>
      </c>
      <c r="C8" s="267">
        <v>2225</v>
      </c>
      <c r="D8" s="366">
        <v>2225</v>
      </c>
      <c r="E8" s="176">
        <f>F8-D8</f>
        <v>-150</v>
      </c>
      <c r="F8" s="266">
        <v>2075</v>
      </c>
      <c r="G8" s="267">
        <v>285</v>
      </c>
      <c r="H8" s="366">
        <v>240</v>
      </c>
      <c r="I8" s="176">
        <f>J8-H8</f>
        <v>-9</v>
      </c>
      <c r="J8" s="266">
        <v>231</v>
      </c>
      <c r="K8" s="267"/>
      <c r="L8" s="366">
        <v>188</v>
      </c>
      <c r="M8" s="176">
        <f>N8-L8</f>
        <v>20</v>
      </c>
      <c r="N8" s="273">
        <v>208</v>
      </c>
      <c r="O8" s="369">
        <f t="shared" si="0"/>
        <v>2510</v>
      </c>
      <c r="P8" s="282">
        <f t="shared" si="0"/>
        <v>2653</v>
      </c>
      <c r="Q8" s="282">
        <f t="shared" si="0"/>
        <v>-139</v>
      </c>
      <c r="R8" s="283">
        <f t="shared" si="0"/>
        <v>2514</v>
      </c>
    </row>
    <row r="9" spans="1:18" s="179" customFormat="1" ht="12.75">
      <c r="A9" s="260" t="s">
        <v>262</v>
      </c>
      <c r="B9" s="261" t="s">
        <v>263</v>
      </c>
      <c r="C9" s="268">
        <f>SUM(C7:C8)</f>
        <v>2310</v>
      </c>
      <c r="D9" s="367">
        <v>2385</v>
      </c>
      <c r="E9" s="178">
        <f aca="true" t="shared" si="1" ref="E9:R9">SUM(E7:E8)</f>
        <v>-150</v>
      </c>
      <c r="F9" s="269">
        <f t="shared" si="1"/>
        <v>2235</v>
      </c>
      <c r="G9" s="268">
        <f t="shared" si="1"/>
        <v>370</v>
      </c>
      <c r="H9" s="367">
        <v>370</v>
      </c>
      <c r="I9" s="178">
        <f t="shared" si="1"/>
        <v>71</v>
      </c>
      <c r="J9" s="269">
        <f t="shared" si="1"/>
        <v>441</v>
      </c>
      <c r="K9" s="268">
        <f t="shared" si="1"/>
        <v>0</v>
      </c>
      <c r="L9" s="367">
        <v>228</v>
      </c>
      <c r="M9" s="178">
        <f t="shared" si="1"/>
        <v>20</v>
      </c>
      <c r="N9" s="269">
        <f t="shared" si="1"/>
        <v>248</v>
      </c>
      <c r="O9" s="370">
        <f t="shared" si="1"/>
        <v>2680</v>
      </c>
      <c r="P9" s="178">
        <f>SUM(P7:P8)</f>
        <v>2983</v>
      </c>
      <c r="Q9" s="178">
        <f t="shared" si="1"/>
        <v>-59</v>
      </c>
      <c r="R9" s="269">
        <f t="shared" si="1"/>
        <v>2924</v>
      </c>
    </row>
    <row r="10" spans="1:18" ht="22.5">
      <c r="A10" s="258" t="s">
        <v>264</v>
      </c>
      <c r="B10" s="259" t="s">
        <v>265</v>
      </c>
      <c r="C10" s="265">
        <v>150</v>
      </c>
      <c r="D10" s="365">
        <v>349</v>
      </c>
      <c r="E10" s="176">
        <f>F10-D10</f>
        <v>0</v>
      </c>
      <c r="F10" s="266">
        <v>349</v>
      </c>
      <c r="G10" s="265"/>
      <c r="H10" s="365">
        <v>0</v>
      </c>
      <c r="I10" s="176"/>
      <c r="J10" s="266">
        <f>SUM(G10:I10)</f>
        <v>0</v>
      </c>
      <c r="K10" s="265"/>
      <c r="L10" s="365"/>
      <c r="M10" s="176"/>
      <c r="N10" s="266"/>
      <c r="O10" s="369">
        <f aca="true" t="shared" si="2" ref="O10:R11">C10+G10+K10</f>
        <v>150</v>
      </c>
      <c r="P10" s="282">
        <f t="shared" si="2"/>
        <v>349</v>
      </c>
      <c r="Q10" s="282">
        <f t="shared" si="2"/>
        <v>0</v>
      </c>
      <c r="R10" s="283">
        <f t="shared" si="2"/>
        <v>349</v>
      </c>
    </row>
    <row r="11" spans="1:18" ht="22.5">
      <c r="A11" s="258" t="s">
        <v>266</v>
      </c>
      <c r="B11" s="259" t="s">
        <v>267</v>
      </c>
      <c r="C11" s="265">
        <v>175</v>
      </c>
      <c r="D11" s="365">
        <v>215</v>
      </c>
      <c r="E11" s="176">
        <f>F11-D11</f>
        <v>0</v>
      </c>
      <c r="F11" s="266">
        <v>215</v>
      </c>
      <c r="G11" s="265">
        <v>50</v>
      </c>
      <c r="H11" s="365">
        <v>50</v>
      </c>
      <c r="I11" s="176">
        <f>J11-H11</f>
        <v>4</v>
      </c>
      <c r="J11" s="266">
        <v>54</v>
      </c>
      <c r="K11" s="265"/>
      <c r="L11" s="365">
        <v>24</v>
      </c>
      <c r="M11" s="176">
        <f>N11-L11</f>
        <v>0</v>
      </c>
      <c r="N11" s="266">
        <v>24</v>
      </c>
      <c r="O11" s="369">
        <f t="shared" si="2"/>
        <v>225</v>
      </c>
      <c r="P11" s="282">
        <f t="shared" si="2"/>
        <v>289</v>
      </c>
      <c r="Q11" s="282">
        <f t="shared" si="2"/>
        <v>4</v>
      </c>
      <c r="R11" s="283">
        <f t="shared" si="2"/>
        <v>293</v>
      </c>
    </row>
    <row r="12" spans="1:18" s="179" customFormat="1" ht="22.5">
      <c r="A12" s="260" t="s">
        <v>268</v>
      </c>
      <c r="B12" s="261" t="s">
        <v>269</v>
      </c>
      <c r="C12" s="268">
        <f>SUM(C10:C11)</f>
        <v>325</v>
      </c>
      <c r="D12" s="367">
        <v>564</v>
      </c>
      <c r="E12" s="178">
        <f aca="true" t="shared" si="3" ref="E12:R12">SUM(E10:E11)</f>
        <v>0</v>
      </c>
      <c r="F12" s="269">
        <f t="shared" si="3"/>
        <v>564</v>
      </c>
      <c r="G12" s="268">
        <f t="shared" si="3"/>
        <v>50</v>
      </c>
      <c r="H12" s="367">
        <v>50</v>
      </c>
      <c r="I12" s="178">
        <f t="shared" si="3"/>
        <v>4</v>
      </c>
      <c r="J12" s="269">
        <f t="shared" si="3"/>
        <v>54</v>
      </c>
      <c r="K12" s="268">
        <f t="shared" si="3"/>
        <v>0</v>
      </c>
      <c r="L12" s="367">
        <v>24</v>
      </c>
      <c r="M12" s="178">
        <f t="shared" si="3"/>
        <v>0</v>
      </c>
      <c r="N12" s="269">
        <f t="shared" si="3"/>
        <v>24</v>
      </c>
      <c r="O12" s="370">
        <f t="shared" si="3"/>
        <v>375</v>
      </c>
      <c r="P12" s="178">
        <f>SUM(P10:P11)</f>
        <v>638</v>
      </c>
      <c r="Q12" s="178">
        <f t="shared" si="3"/>
        <v>4</v>
      </c>
      <c r="R12" s="269">
        <f t="shared" si="3"/>
        <v>642</v>
      </c>
    </row>
    <row r="13" spans="1:18" s="177" customFormat="1" ht="12.75">
      <c r="A13" s="258" t="s">
        <v>270</v>
      </c>
      <c r="B13" s="259" t="s">
        <v>271</v>
      </c>
      <c r="C13" s="265">
        <v>7690</v>
      </c>
      <c r="D13" s="365">
        <v>7690</v>
      </c>
      <c r="E13" s="176">
        <f>F13-D13</f>
        <v>-500</v>
      </c>
      <c r="F13" s="266">
        <v>7190</v>
      </c>
      <c r="G13" s="265">
        <v>975</v>
      </c>
      <c r="H13" s="365">
        <v>1155</v>
      </c>
      <c r="I13" s="176">
        <f>J13-H13</f>
        <v>-274</v>
      </c>
      <c r="J13" s="266">
        <v>881</v>
      </c>
      <c r="K13" s="265"/>
      <c r="L13" s="365">
        <v>250</v>
      </c>
      <c r="M13" s="176">
        <f>N13-L13</f>
        <v>0</v>
      </c>
      <c r="N13" s="266">
        <v>250</v>
      </c>
      <c r="O13" s="369">
        <f aca="true" t="shared" si="4" ref="O13:P19">C13+G13+K13</f>
        <v>8665</v>
      </c>
      <c r="P13" s="282">
        <f t="shared" si="4"/>
        <v>9095</v>
      </c>
      <c r="Q13" s="282">
        <f aca="true" t="shared" si="5" ref="Q13:Q19">E13+I13+M13</f>
        <v>-774</v>
      </c>
      <c r="R13" s="283">
        <f aca="true" t="shared" si="6" ref="R13:R19">F13+J13+N13</f>
        <v>8321</v>
      </c>
    </row>
    <row r="14" spans="1:18" s="177" customFormat="1" ht="12.75">
      <c r="A14" s="258" t="s">
        <v>272</v>
      </c>
      <c r="B14" s="259" t="s">
        <v>273</v>
      </c>
      <c r="C14" s="265">
        <v>14500</v>
      </c>
      <c r="D14" s="365">
        <v>14500</v>
      </c>
      <c r="E14" s="176">
        <f aca="true" t="shared" si="7" ref="E14:E19">F14-D14</f>
        <v>-1300</v>
      </c>
      <c r="F14" s="266">
        <v>13200</v>
      </c>
      <c r="G14" s="265">
        <v>7400</v>
      </c>
      <c r="H14" s="365">
        <v>7400</v>
      </c>
      <c r="I14" s="176">
        <f aca="true" t="shared" si="8" ref="I14:I19">J14-H14</f>
        <v>-90</v>
      </c>
      <c r="J14" s="266">
        <v>7310</v>
      </c>
      <c r="K14" s="265"/>
      <c r="L14" s="365">
        <v>2050</v>
      </c>
      <c r="M14" s="176">
        <f>N14-L14</f>
        <v>1685</v>
      </c>
      <c r="N14" s="266">
        <v>3735</v>
      </c>
      <c r="O14" s="369">
        <f t="shared" si="4"/>
        <v>21900</v>
      </c>
      <c r="P14" s="282">
        <f t="shared" si="4"/>
        <v>23950</v>
      </c>
      <c r="Q14" s="282">
        <f t="shared" si="5"/>
        <v>295</v>
      </c>
      <c r="R14" s="283">
        <f t="shared" si="6"/>
        <v>24245</v>
      </c>
    </row>
    <row r="15" spans="1:18" ht="12.75">
      <c r="A15" s="258" t="s">
        <v>274</v>
      </c>
      <c r="B15" s="259" t="s">
        <v>275</v>
      </c>
      <c r="C15" s="267"/>
      <c r="D15" s="366">
        <v>0</v>
      </c>
      <c r="E15" s="176">
        <f t="shared" si="7"/>
        <v>100</v>
      </c>
      <c r="F15" s="266">
        <v>100</v>
      </c>
      <c r="G15" s="267"/>
      <c r="H15" s="366"/>
      <c r="I15" s="176">
        <f t="shared" si="8"/>
        <v>0</v>
      </c>
      <c r="J15" s="273"/>
      <c r="K15" s="267"/>
      <c r="L15" s="366"/>
      <c r="M15" s="175"/>
      <c r="N15" s="266"/>
      <c r="O15" s="369">
        <f t="shared" si="4"/>
        <v>0</v>
      </c>
      <c r="P15" s="282">
        <f t="shared" si="4"/>
        <v>0</v>
      </c>
      <c r="Q15" s="282">
        <f t="shared" si="5"/>
        <v>100</v>
      </c>
      <c r="R15" s="283">
        <f t="shared" si="6"/>
        <v>100</v>
      </c>
    </row>
    <row r="16" spans="1:18" s="177" customFormat="1" ht="22.5">
      <c r="A16" s="258" t="s">
        <v>276</v>
      </c>
      <c r="B16" s="259" t="s">
        <v>277</v>
      </c>
      <c r="C16" s="265">
        <v>3280</v>
      </c>
      <c r="D16" s="365">
        <v>3421</v>
      </c>
      <c r="E16" s="176">
        <f t="shared" si="7"/>
        <v>-1241</v>
      </c>
      <c r="F16" s="266">
        <v>2180</v>
      </c>
      <c r="G16" s="265">
        <v>50</v>
      </c>
      <c r="H16" s="365">
        <v>50</v>
      </c>
      <c r="I16" s="176">
        <f t="shared" si="8"/>
        <v>-39</v>
      </c>
      <c r="J16" s="266">
        <v>11</v>
      </c>
      <c r="K16" s="265"/>
      <c r="L16" s="365">
        <v>22</v>
      </c>
      <c r="M16" s="176">
        <f>N16-L16</f>
        <v>-6</v>
      </c>
      <c r="N16" s="266">
        <v>16</v>
      </c>
      <c r="O16" s="369">
        <f t="shared" si="4"/>
        <v>3330</v>
      </c>
      <c r="P16" s="282">
        <f t="shared" si="4"/>
        <v>3493</v>
      </c>
      <c r="Q16" s="282">
        <f t="shared" si="5"/>
        <v>-1286</v>
      </c>
      <c r="R16" s="283">
        <f t="shared" si="6"/>
        <v>2207</v>
      </c>
    </row>
    <row r="17" spans="1:18" ht="12.75">
      <c r="A17" s="258" t="s">
        <v>278</v>
      </c>
      <c r="B17" s="259" t="s">
        <v>279</v>
      </c>
      <c r="C17" s="265">
        <v>4470</v>
      </c>
      <c r="D17" s="365">
        <v>4470</v>
      </c>
      <c r="E17" s="176">
        <f t="shared" si="7"/>
        <v>141</v>
      </c>
      <c r="F17" s="266">
        <v>4611</v>
      </c>
      <c r="G17" s="265"/>
      <c r="H17" s="365"/>
      <c r="I17" s="176">
        <f t="shared" si="8"/>
        <v>0</v>
      </c>
      <c r="J17" s="266"/>
      <c r="K17" s="265"/>
      <c r="L17" s="365"/>
      <c r="M17" s="176"/>
      <c r="N17" s="266"/>
      <c r="O17" s="369">
        <f t="shared" si="4"/>
        <v>4470</v>
      </c>
      <c r="P17" s="282">
        <f t="shared" si="4"/>
        <v>4470</v>
      </c>
      <c r="Q17" s="282">
        <f t="shared" si="5"/>
        <v>141</v>
      </c>
      <c r="R17" s="283">
        <f t="shared" si="6"/>
        <v>4611</v>
      </c>
    </row>
    <row r="18" spans="1:18" ht="22.5">
      <c r="A18" s="258" t="s">
        <v>280</v>
      </c>
      <c r="B18" s="259" t="s">
        <v>281</v>
      </c>
      <c r="C18" s="265">
        <v>1600</v>
      </c>
      <c r="D18" s="365">
        <v>1600</v>
      </c>
      <c r="E18" s="176">
        <f t="shared" si="7"/>
        <v>17</v>
      </c>
      <c r="F18" s="266">
        <v>1617</v>
      </c>
      <c r="G18" s="265"/>
      <c r="H18" s="365"/>
      <c r="I18" s="176">
        <f t="shared" si="8"/>
        <v>0</v>
      </c>
      <c r="J18" s="266"/>
      <c r="K18" s="265"/>
      <c r="L18" s="365"/>
      <c r="M18" s="176">
        <f>N18-L18</f>
        <v>65</v>
      </c>
      <c r="N18" s="266">
        <v>65</v>
      </c>
      <c r="O18" s="369">
        <f t="shared" si="4"/>
        <v>1600</v>
      </c>
      <c r="P18" s="282">
        <f t="shared" si="4"/>
        <v>1600</v>
      </c>
      <c r="Q18" s="282">
        <f t="shared" si="5"/>
        <v>82</v>
      </c>
      <c r="R18" s="283">
        <f t="shared" si="6"/>
        <v>1682</v>
      </c>
    </row>
    <row r="19" spans="1:18" ht="12.75">
      <c r="A19" s="258" t="s">
        <v>282</v>
      </c>
      <c r="B19" s="259" t="s">
        <v>283</v>
      </c>
      <c r="C19" s="265">
        <v>3975</v>
      </c>
      <c r="D19" s="365">
        <v>4380</v>
      </c>
      <c r="E19" s="176">
        <f t="shared" si="7"/>
        <v>233</v>
      </c>
      <c r="F19" s="266">
        <v>4613</v>
      </c>
      <c r="G19" s="265">
        <v>250</v>
      </c>
      <c r="H19" s="365">
        <v>250</v>
      </c>
      <c r="I19" s="176">
        <f t="shared" si="8"/>
        <v>-93</v>
      </c>
      <c r="J19" s="266">
        <v>157</v>
      </c>
      <c r="K19" s="265"/>
      <c r="L19" s="365">
        <v>10</v>
      </c>
      <c r="M19" s="176">
        <f>N19-L19</f>
        <v>66</v>
      </c>
      <c r="N19" s="266">
        <v>76</v>
      </c>
      <c r="O19" s="369">
        <f t="shared" si="4"/>
        <v>4225</v>
      </c>
      <c r="P19" s="282">
        <f t="shared" si="4"/>
        <v>4640</v>
      </c>
      <c r="Q19" s="282">
        <f t="shared" si="5"/>
        <v>206</v>
      </c>
      <c r="R19" s="283">
        <f t="shared" si="6"/>
        <v>4846</v>
      </c>
    </row>
    <row r="20" spans="1:18" ht="12.75">
      <c r="A20" s="260" t="s">
        <v>284</v>
      </c>
      <c r="B20" s="261" t="s">
        <v>285</v>
      </c>
      <c r="C20" s="268">
        <f>SUM(C13:C19)</f>
        <v>35515</v>
      </c>
      <c r="D20" s="367">
        <v>36061</v>
      </c>
      <c r="E20" s="178">
        <f aca="true" t="shared" si="9" ref="E20:R20">SUM(E13:E19)</f>
        <v>-2550</v>
      </c>
      <c r="F20" s="269">
        <f t="shared" si="9"/>
        <v>33511</v>
      </c>
      <c r="G20" s="268">
        <f t="shared" si="9"/>
        <v>8675</v>
      </c>
      <c r="H20" s="367">
        <v>8855</v>
      </c>
      <c r="I20" s="178">
        <f t="shared" si="9"/>
        <v>-496</v>
      </c>
      <c r="J20" s="269">
        <f t="shared" si="9"/>
        <v>8359</v>
      </c>
      <c r="K20" s="268">
        <f t="shared" si="9"/>
        <v>0</v>
      </c>
      <c r="L20" s="367">
        <v>2332</v>
      </c>
      <c r="M20" s="178">
        <f t="shared" si="9"/>
        <v>1810</v>
      </c>
      <c r="N20" s="269">
        <f t="shared" si="9"/>
        <v>4142</v>
      </c>
      <c r="O20" s="370">
        <f t="shared" si="9"/>
        <v>44190</v>
      </c>
      <c r="P20" s="178">
        <f>SUM(P13:P19)</f>
        <v>47248</v>
      </c>
      <c r="Q20" s="178">
        <f t="shared" si="9"/>
        <v>-1236</v>
      </c>
      <c r="R20" s="269">
        <f t="shared" si="9"/>
        <v>46012</v>
      </c>
    </row>
    <row r="21" spans="1:18" ht="12.75">
      <c r="A21" s="258" t="s">
        <v>286</v>
      </c>
      <c r="B21" s="259" t="s">
        <v>287</v>
      </c>
      <c r="C21" s="265">
        <v>20</v>
      </c>
      <c r="D21" s="365">
        <v>20</v>
      </c>
      <c r="E21" s="176"/>
      <c r="F21" s="266">
        <v>20</v>
      </c>
      <c r="G21" s="265">
        <v>10</v>
      </c>
      <c r="H21" s="365">
        <v>10</v>
      </c>
      <c r="I21" s="176">
        <f>J21-H21</f>
        <v>-10</v>
      </c>
      <c r="J21" s="266"/>
      <c r="K21" s="265"/>
      <c r="L21" s="365">
        <v>10</v>
      </c>
      <c r="M21" s="176">
        <f>N21-L21</f>
        <v>0</v>
      </c>
      <c r="N21" s="266">
        <v>10</v>
      </c>
      <c r="O21" s="369">
        <f aca="true" t="shared" si="10" ref="O21:R22">C21+G21+K21</f>
        <v>30</v>
      </c>
      <c r="P21" s="282">
        <f t="shared" si="10"/>
        <v>40</v>
      </c>
      <c r="Q21" s="282">
        <f t="shared" si="10"/>
        <v>-10</v>
      </c>
      <c r="R21" s="283">
        <f t="shared" si="10"/>
        <v>30</v>
      </c>
    </row>
    <row r="22" spans="1:18" ht="22.5">
      <c r="A22" s="258" t="s">
        <v>288</v>
      </c>
      <c r="B22" s="259" t="s">
        <v>289</v>
      </c>
      <c r="C22" s="265">
        <v>100</v>
      </c>
      <c r="D22" s="365">
        <v>100</v>
      </c>
      <c r="E22" s="176"/>
      <c r="F22" s="266">
        <v>100</v>
      </c>
      <c r="G22" s="265"/>
      <c r="H22" s="365"/>
      <c r="I22" s="176"/>
      <c r="J22" s="266"/>
      <c r="K22" s="265"/>
      <c r="L22" s="365"/>
      <c r="M22" s="176"/>
      <c r="N22" s="266"/>
      <c r="O22" s="369">
        <f t="shared" si="10"/>
        <v>100</v>
      </c>
      <c r="P22" s="282">
        <f t="shared" si="10"/>
        <v>100</v>
      </c>
      <c r="Q22" s="282">
        <f t="shared" si="10"/>
        <v>0</v>
      </c>
      <c r="R22" s="283">
        <f t="shared" si="10"/>
        <v>100</v>
      </c>
    </row>
    <row r="23" spans="1:18" ht="22.5">
      <c r="A23" s="260" t="s">
        <v>290</v>
      </c>
      <c r="B23" s="261" t="s">
        <v>291</v>
      </c>
      <c r="C23" s="268">
        <f>SUM(C21:C22)</f>
        <v>120</v>
      </c>
      <c r="D23" s="367">
        <v>120</v>
      </c>
      <c r="E23" s="178">
        <f aca="true" t="shared" si="11" ref="E23:R23">SUM(E21:E22)</f>
        <v>0</v>
      </c>
      <c r="F23" s="269">
        <f t="shared" si="11"/>
        <v>120</v>
      </c>
      <c r="G23" s="268">
        <f t="shared" si="11"/>
        <v>10</v>
      </c>
      <c r="H23" s="367">
        <v>10</v>
      </c>
      <c r="I23" s="178">
        <f t="shared" si="11"/>
        <v>-10</v>
      </c>
      <c r="J23" s="269">
        <f t="shared" si="11"/>
        <v>0</v>
      </c>
      <c r="K23" s="268">
        <f t="shared" si="11"/>
        <v>0</v>
      </c>
      <c r="L23" s="367">
        <v>10</v>
      </c>
      <c r="M23" s="178">
        <f t="shared" si="11"/>
        <v>0</v>
      </c>
      <c r="N23" s="269">
        <f t="shared" si="11"/>
        <v>10</v>
      </c>
      <c r="O23" s="370">
        <f t="shared" si="11"/>
        <v>130</v>
      </c>
      <c r="P23" s="178">
        <f>SUM(P21:P22)</f>
        <v>140</v>
      </c>
      <c r="Q23" s="178">
        <f t="shared" si="11"/>
        <v>-10</v>
      </c>
      <c r="R23" s="269">
        <f t="shared" si="11"/>
        <v>130</v>
      </c>
    </row>
    <row r="24" spans="1:18" ht="22.5">
      <c r="A24" s="258" t="s">
        <v>292</v>
      </c>
      <c r="B24" s="259" t="s">
        <v>293</v>
      </c>
      <c r="C24" s="265">
        <v>11079</v>
      </c>
      <c r="D24" s="365">
        <v>11548</v>
      </c>
      <c r="E24" s="176">
        <f>F24-D24</f>
        <v>-2000</v>
      </c>
      <c r="F24" s="266">
        <v>9548</v>
      </c>
      <c r="G24" s="265">
        <v>2420</v>
      </c>
      <c r="H24" s="365">
        <v>2420</v>
      </c>
      <c r="I24" s="176">
        <f>J24-H24</f>
        <v>-95</v>
      </c>
      <c r="J24" s="266">
        <v>2325</v>
      </c>
      <c r="K24" s="265"/>
      <c r="L24" s="365">
        <v>700</v>
      </c>
      <c r="M24" s="176">
        <f>N24-L24</f>
        <v>428</v>
      </c>
      <c r="N24" s="266">
        <v>1128</v>
      </c>
      <c r="O24" s="369">
        <f aca="true" t="shared" si="12" ref="O24:R28">C24+G24+K24</f>
        <v>13499</v>
      </c>
      <c r="P24" s="282">
        <f t="shared" si="12"/>
        <v>14668</v>
      </c>
      <c r="Q24" s="282">
        <f t="shared" si="12"/>
        <v>-1667</v>
      </c>
      <c r="R24" s="283">
        <f t="shared" si="12"/>
        <v>13001</v>
      </c>
    </row>
    <row r="25" spans="1:18" ht="12.75">
      <c r="A25" s="258" t="s">
        <v>294</v>
      </c>
      <c r="B25" s="259" t="s">
        <v>310</v>
      </c>
      <c r="C25" s="265">
        <v>0</v>
      </c>
      <c r="D25" s="365">
        <v>96</v>
      </c>
      <c r="E25" s="176">
        <f>F25-D25</f>
        <v>994</v>
      </c>
      <c r="F25" s="266">
        <v>1090</v>
      </c>
      <c r="G25" s="265"/>
      <c r="H25" s="365"/>
      <c r="I25" s="176"/>
      <c r="J25" s="266"/>
      <c r="K25" s="265"/>
      <c r="L25" s="365"/>
      <c r="M25" s="176"/>
      <c r="N25" s="266"/>
      <c r="O25" s="369">
        <f t="shared" si="12"/>
        <v>0</v>
      </c>
      <c r="P25" s="282">
        <f t="shared" si="12"/>
        <v>96</v>
      </c>
      <c r="Q25" s="282">
        <f t="shared" si="12"/>
        <v>994</v>
      </c>
      <c r="R25" s="283">
        <f t="shared" si="12"/>
        <v>1090</v>
      </c>
    </row>
    <row r="26" spans="1:18" ht="12.75">
      <c r="A26" s="258" t="s">
        <v>295</v>
      </c>
      <c r="B26" s="259" t="s">
        <v>296</v>
      </c>
      <c r="C26" s="265">
        <v>0</v>
      </c>
      <c r="D26" s="365">
        <v>0</v>
      </c>
      <c r="E26" s="176"/>
      <c r="F26" s="266">
        <f>SUM(C26:E26)</f>
        <v>0</v>
      </c>
      <c r="G26" s="265"/>
      <c r="H26" s="365"/>
      <c r="I26" s="176"/>
      <c r="J26" s="266"/>
      <c r="K26" s="265"/>
      <c r="L26" s="365"/>
      <c r="M26" s="176"/>
      <c r="N26" s="266"/>
      <c r="O26" s="369">
        <f t="shared" si="12"/>
        <v>0</v>
      </c>
      <c r="P26" s="282">
        <f t="shared" si="12"/>
        <v>0</v>
      </c>
      <c r="Q26" s="282">
        <f t="shared" si="12"/>
        <v>0</v>
      </c>
      <c r="R26" s="283">
        <f t="shared" si="12"/>
        <v>0</v>
      </c>
    </row>
    <row r="27" spans="1:18" ht="12.75">
      <c r="A27" s="258" t="s">
        <v>297</v>
      </c>
      <c r="B27" s="259" t="s">
        <v>309</v>
      </c>
      <c r="C27" s="265">
        <v>0</v>
      </c>
      <c r="D27" s="365">
        <v>0</v>
      </c>
      <c r="E27" s="176"/>
      <c r="F27" s="266">
        <f>SUM(C27:E27)</f>
        <v>0</v>
      </c>
      <c r="G27" s="265"/>
      <c r="H27" s="365"/>
      <c r="I27" s="176"/>
      <c r="J27" s="266"/>
      <c r="K27" s="265"/>
      <c r="L27" s="365"/>
      <c r="M27" s="176"/>
      <c r="N27" s="266"/>
      <c r="O27" s="369">
        <f t="shared" si="12"/>
        <v>0</v>
      </c>
      <c r="P27" s="282">
        <f t="shared" si="12"/>
        <v>0</v>
      </c>
      <c r="Q27" s="282">
        <f t="shared" si="12"/>
        <v>0</v>
      </c>
      <c r="R27" s="283">
        <f t="shared" si="12"/>
        <v>0</v>
      </c>
    </row>
    <row r="28" spans="1:18" ht="12.75">
      <c r="A28" s="258" t="s">
        <v>298</v>
      </c>
      <c r="B28" s="259" t="s">
        <v>299</v>
      </c>
      <c r="C28" s="265">
        <v>3960</v>
      </c>
      <c r="D28" s="365">
        <v>5293</v>
      </c>
      <c r="E28" s="176">
        <f>F28-D28</f>
        <v>0</v>
      </c>
      <c r="F28" s="266">
        <v>5293</v>
      </c>
      <c r="G28" s="265">
        <v>70</v>
      </c>
      <c r="H28" s="365">
        <v>70</v>
      </c>
      <c r="I28" s="176">
        <f>J28-H28</f>
        <v>-7</v>
      </c>
      <c r="J28" s="266">
        <v>63</v>
      </c>
      <c r="K28" s="265"/>
      <c r="L28" s="365">
        <v>10</v>
      </c>
      <c r="M28" s="176">
        <f>N28-L28</f>
        <v>0</v>
      </c>
      <c r="N28" s="266">
        <v>10</v>
      </c>
      <c r="O28" s="369">
        <f t="shared" si="12"/>
        <v>4030</v>
      </c>
      <c r="P28" s="282">
        <f t="shared" si="12"/>
        <v>5373</v>
      </c>
      <c r="Q28" s="282">
        <f t="shared" si="12"/>
        <v>-7</v>
      </c>
      <c r="R28" s="283">
        <f t="shared" si="12"/>
        <v>5366</v>
      </c>
    </row>
    <row r="29" spans="1:18" ht="22.5">
      <c r="A29" s="260" t="s">
        <v>300</v>
      </c>
      <c r="B29" s="261" t="s">
        <v>301</v>
      </c>
      <c r="C29" s="268">
        <f>SUM(C24:C28)</f>
        <v>15039</v>
      </c>
      <c r="D29" s="367">
        <v>16937</v>
      </c>
      <c r="E29" s="178">
        <f aca="true" t="shared" si="13" ref="E29:R29">SUM(E24:E28)</f>
        <v>-1006</v>
      </c>
      <c r="F29" s="269">
        <f t="shared" si="13"/>
        <v>15931</v>
      </c>
      <c r="G29" s="268">
        <f t="shared" si="13"/>
        <v>2490</v>
      </c>
      <c r="H29" s="367">
        <v>2490</v>
      </c>
      <c r="I29" s="178">
        <f t="shared" si="13"/>
        <v>-102</v>
      </c>
      <c r="J29" s="269">
        <f t="shared" si="13"/>
        <v>2388</v>
      </c>
      <c r="K29" s="268">
        <f t="shared" si="13"/>
        <v>0</v>
      </c>
      <c r="L29" s="367">
        <v>710</v>
      </c>
      <c r="M29" s="178">
        <f t="shared" si="13"/>
        <v>428</v>
      </c>
      <c r="N29" s="269">
        <f t="shared" si="13"/>
        <v>1138</v>
      </c>
      <c r="O29" s="370">
        <f t="shared" si="13"/>
        <v>17529</v>
      </c>
      <c r="P29" s="178">
        <f>SUM(P24:P28)</f>
        <v>20137</v>
      </c>
      <c r="Q29" s="178">
        <f t="shared" si="13"/>
        <v>-680</v>
      </c>
      <c r="R29" s="269">
        <f t="shared" si="13"/>
        <v>19457</v>
      </c>
    </row>
    <row r="30" spans="1:18" ht="13.5" thickBot="1">
      <c r="A30" s="262" t="s">
        <v>190</v>
      </c>
      <c r="B30" s="263" t="s">
        <v>302</v>
      </c>
      <c r="C30" s="270">
        <f>C9+C12+C20+C23+C29</f>
        <v>53309</v>
      </c>
      <c r="D30" s="368">
        <v>56067</v>
      </c>
      <c r="E30" s="271">
        <f aca="true" t="shared" si="14" ref="E30:O30">E9+E12+E20+E23+E29</f>
        <v>-3706</v>
      </c>
      <c r="F30" s="272">
        <f t="shared" si="14"/>
        <v>52361</v>
      </c>
      <c r="G30" s="270">
        <f t="shared" si="14"/>
        <v>11595</v>
      </c>
      <c r="H30" s="368">
        <v>11775</v>
      </c>
      <c r="I30" s="271">
        <f t="shared" si="14"/>
        <v>-533</v>
      </c>
      <c r="J30" s="272">
        <f t="shared" si="14"/>
        <v>11242</v>
      </c>
      <c r="K30" s="270">
        <f t="shared" si="14"/>
        <v>0</v>
      </c>
      <c r="L30" s="368">
        <v>3304</v>
      </c>
      <c r="M30" s="271">
        <f t="shared" si="14"/>
        <v>2258</v>
      </c>
      <c r="N30" s="272">
        <f t="shared" si="14"/>
        <v>5562</v>
      </c>
      <c r="O30" s="371">
        <f t="shared" si="14"/>
        <v>64904</v>
      </c>
      <c r="P30" s="271">
        <f>P9+P12+P20+P23+P29</f>
        <v>71146</v>
      </c>
      <c r="Q30" s="271">
        <f>Q9+Q12+Q20+Q23+Q29</f>
        <v>-1981</v>
      </c>
      <c r="R30" s="272">
        <f>R9+R12+R20+R23+R29</f>
        <v>69165</v>
      </c>
    </row>
  </sheetData>
  <sheetProtection/>
  <mergeCells count="6">
    <mergeCell ref="C5:F5"/>
    <mergeCell ref="G5:J5"/>
    <mergeCell ref="K5:N5"/>
    <mergeCell ref="O5:R5"/>
    <mergeCell ref="A3:R3"/>
    <mergeCell ref="K1:R1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Madocsa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IBI</cp:lastModifiedBy>
  <cp:lastPrinted>2018-05-17T11:56:20Z</cp:lastPrinted>
  <dcterms:created xsi:type="dcterms:W3CDTF">2014-02-03T08:30:34Z</dcterms:created>
  <dcterms:modified xsi:type="dcterms:W3CDTF">2018-06-07T09:18:02Z</dcterms:modified>
  <cp:category/>
  <cp:version/>
  <cp:contentType/>
  <cp:contentStatus/>
</cp:coreProperties>
</file>