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780" firstSheet="13" activeTab="13"/>
  </bookViews>
  <sheets>
    <sheet name="1. melléklet összevont" sheetId="1" r:id="rId1"/>
    <sheet name="1.2.sz.mell  " sheetId="2" r:id="rId2"/>
    <sheet name="1.3.sz.mell  " sheetId="3" r:id="rId3"/>
    <sheet name="1.4.sz.m.beruházás,felújítás" sheetId="4" r:id="rId4"/>
    <sheet name="2. melléklet önkormányzat" sheetId="5" r:id="rId5"/>
    <sheet name="2.1. mellklet kölcsönállomány" sheetId="6" r:id="rId6"/>
    <sheet name="2.2 mell. maradvány önk." sheetId="7" r:id="rId7"/>
    <sheet name="2.3. mell.vagyonkimutatás önk." sheetId="8" r:id="rId8"/>
    <sheet name="3. melléklet Alapszolg.Kp." sheetId="9" r:id="rId9"/>
    <sheet name="3.1. Maradványkimutatás Alapsz." sheetId="10" r:id="rId10"/>
    <sheet name="3.2. mell.vagyonkimut. Alapsz." sheetId="11" r:id="rId11"/>
    <sheet name="4. melléklet Óvoda" sheetId="12" r:id="rId12"/>
    <sheet name="4.1. Maradványkimutatás Óvoda" sheetId="13" r:id="rId13"/>
    <sheet name="4.2. mell.vagyonkimut. óvoda" sheetId="14" r:id="rId14"/>
    <sheet name="1.sz.tábla áll.hozzájár." sheetId="15" r:id="rId15"/>
    <sheet name="2. tájékoztató t." sheetId="16" r:id="rId16"/>
    <sheet name="Munka6" sheetId="17" r:id="rId1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<sst xmlns="http://schemas.openxmlformats.org/spreadsheetml/2006/main" count="1501" uniqueCount="553">
  <si>
    <t>Ezer forintban</t>
  </si>
  <si>
    <t>Sor-
szám</t>
  </si>
  <si>
    <t>Bevételi jogcím</t>
  </si>
  <si>
    <t>1.</t>
  </si>
  <si>
    <t>2.</t>
  </si>
  <si>
    <t>3.</t>
  </si>
  <si>
    <t>5.</t>
  </si>
  <si>
    <t>Készletértékesítés ellenértéke</t>
  </si>
  <si>
    <t>Szolgáltatások ellenértéke</t>
  </si>
  <si>
    <t>Tulajdonosi bevételek</t>
  </si>
  <si>
    <t>Kamatbevételek</t>
  </si>
  <si>
    <t>6.</t>
  </si>
  <si>
    <t>8.</t>
  </si>
  <si>
    <t>9.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</si>
  <si>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</si>
  <si>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</si>
  <si>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</si>
  <si>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</si>
  <si>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</si>
  <si>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</si>
  <si>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</si>
  <si>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</si>
  <si>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</si>
  <si>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</si>
  <si>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</si>
  <si>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visszafizetése</t>
  </si>
  <si>
    <t>10.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</si>
  <si>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</si>
  <si>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</si>
  <si>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</si>
  <si>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</si>
  <si>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</si>
  <si>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Személyi juttatások</t>
  </si>
  <si>
    <t xml:space="preserve">Dologi kiadások </t>
  </si>
  <si>
    <t>Közhatalmi bevételek</t>
  </si>
  <si>
    <t>Tartalékok</t>
  </si>
  <si>
    <t>11.</t>
  </si>
  <si>
    <t>12.</t>
  </si>
  <si>
    <t>13.</t>
  </si>
  <si>
    <t>Költségvetési kiadások összesen (1.+...+12.)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</si>
  <si>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</si>
  <si>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</si>
  <si>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</si>
  <si>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</si>
  <si>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</si>
  <si>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</si>
  <si>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</si>
  <si>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</si>
  <si>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</si>
  <si>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</si>
  <si>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</si>
  <si>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</si>
  <si>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</si>
  <si>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</si>
  <si>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</si>
  <si>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</si>
  <si>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</si>
  <si>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bevételek</t>
  </si>
  <si>
    <t>Költségvetési maradvány igénybevétele</t>
  </si>
  <si>
    <t>26.</t>
  </si>
  <si>
    <t>BEVÉTEL ÖSSZESEN (12+25)</t>
  </si>
  <si>
    <t>KIADÁSOK ÖSSZESEN (12+25)</t>
  </si>
  <si>
    <t>27.</t>
  </si>
  <si>
    <t>28.</t>
  </si>
  <si>
    <t>Beruházás  megnevezése</t>
  </si>
  <si>
    <t>ÖSSZESEN:</t>
  </si>
  <si>
    <t>III.</t>
  </si>
  <si>
    <t>Működési bevételek</t>
  </si>
  <si>
    <t>Finanszírozási bevételek</t>
  </si>
  <si>
    <t>Rendezési terv</t>
  </si>
  <si>
    <t>Paksi u. buszmegálló környéke</t>
  </si>
  <si>
    <t>Beruházási és felújítási kiadások előirányzata célonként</t>
  </si>
  <si>
    <t>Beruházás összesen:</t>
  </si>
  <si>
    <t>Felújítás megnevezése</t>
  </si>
  <si>
    <t>Felújítás összesen:</t>
  </si>
  <si>
    <t>Szennyvíz-tisztító telep és csatornahálózat</t>
  </si>
  <si>
    <t>Vízvezeték hálózat</t>
  </si>
  <si>
    <t>B111</t>
  </si>
  <si>
    <t>Helyi önkorm.működésének ált.támogatása</t>
  </si>
  <si>
    <t>B112</t>
  </si>
  <si>
    <t>Telep.önkorm.köznevelési felad.támogatás</t>
  </si>
  <si>
    <t>B113</t>
  </si>
  <si>
    <t>Telep.önk.szoc.és gyermekjól.étk.fel.tám</t>
  </si>
  <si>
    <t>B114</t>
  </si>
  <si>
    <t>Telep.önkorm.kulturális felad.támogatása</t>
  </si>
  <si>
    <t>B115</t>
  </si>
  <si>
    <t>Működési célú központosított előirányzat</t>
  </si>
  <si>
    <t>B116</t>
  </si>
  <si>
    <t>Helyi önkorm.kiegészítő támogatásai</t>
  </si>
  <si>
    <t>B11</t>
  </si>
  <si>
    <t>B16/5</t>
  </si>
  <si>
    <t>B16</t>
  </si>
  <si>
    <t>Egyéb műk.c.támogatások bev.ÁH belülről</t>
  </si>
  <si>
    <t>B1</t>
  </si>
  <si>
    <t>B2</t>
  </si>
  <si>
    <t>Állandó jell.végz.tevék.ut.iparűzési adó</t>
  </si>
  <si>
    <t>Helyi önkorm.megillető belf.gépjárműadó</t>
  </si>
  <si>
    <t>Talajterhelési díj</t>
  </si>
  <si>
    <t xml:space="preserve">B35 </t>
  </si>
  <si>
    <t>Termékek és szolgáltatások adói</t>
  </si>
  <si>
    <t>B3</t>
  </si>
  <si>
    <t xml:space="preserve">B402 </t>
  </si>
  <si>
    <t xml:space="preserve">B403 </t>
  </si>
  <si>
    <t>Közvetített szolgáltatások ellenértéke</t>
  </si>
  <si>
    <t>B404</t>
  </si>
  <si>
    <t>Intézményi ellátási díjak</t>
  </si>
  <si>
    <t>B406</t>
  </si>
  <si>
    <t>Kiszámlázott ÁFA</t>
  </si>
  <si>
    <t>B407</t>
  </si>
  <si>
    <t>Általános forgalmi adó(ÁFA) visszatérít.</t>
  </si>
  <si>
    <t>Egyéb működési bevétel</t>
  </si>
  <si>
    <t>B4</t>
  </si>
  <si>
    <t>B5</t>
  </si>
  <si>
    <t>B6</t>
  </si>
  <si>
    <t>Működési c.átvett peszk. ÁH kívülről</t>
  </si>
  <si>
    <t>B7</t>
  </si>
  <si>
    <t>Felhalm.c. átvett peszk.ÁH kívülről</t>
  </si>
  <si>
    <t>B1-7</t>
  </si>
  <si>
    <t>Költségvetési bevételek</t>
  </si>
  <si>
    <t>B8131</t>
  </si>
  <si>
    <t>Előző évi kv-i maradvány igénybevétele</t>
  </si>
  <si>
    <t xml:space="preserve">B8 </t>
  </si>
  <si>
    <t>B</t>
  </si>
  <si>
    <t xml:space="preserve">I. </t>
  </si>
  <si>
    <t>1.1</t>
  </si>
  <si>
    <t>Önkormányzat működési támogatásai</t>
  </si>
  <si>
    <t>1.1.1</t>
  </si>
  <si>
    <t>1.1.2</t>
  </si>
  <si>
    <t>1.1.3</t>
  </si>
  <si>
    <t>1.1.4</t>
  </si>
  <si>
    <t>1.1.5</t>
  </si>
  <si>
    <t>1.1.6</t>
  </si>
  <si>
    <t>Működési célú támogatások ÁH-n belülről</t>
  </si>
  <si>
    <t>Madocsa Község Önkormányzatának</t>
  </si>
  <si>
    <t>1.2</t>
  </si>
  <si>
    <t>1.2.1</t>
  </si>
  <si>
    <t>B16/4</t>
  </si>
  <si>
    <t>1.2.2</t>
  </si>
  <si>
    <t>Elkülönített állami pénzalap</t>
  </si>
  <si>
    <t>Társadalombiztosítás pénzügyi alapjai</t>
  </si>
  <si>
    <t>B34</t>
  </si>
  <si>
    <t>B36</t>
  </si>
  <si>
    <t>2.2</t>
  </si>
  <si>
    <t xml:space="preserve">2.1 </t>
  </si>
  <si>
    <t>2.3</t>
  </si>
  <si>
    <t>B401</t>
  </si>
  <si>
    <t>B405</t>
  </si>
  <si>
    <t>B408</t>
  </si>
  <si>
    <t>B411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</si>
  <si>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</si>
  <si>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</si>
  <si>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</si>
  <si>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</si>
  <si>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</si>
  <si>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</si>
  <si>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</si>
  <si>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</si>
  <si>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</si>
  <si>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II.</t>
  </si>
  <si>
    <t>II.1</t>
  </si>
  <si>
    <t>II.2</t>
  </si>
  <si>
    <t>II.3</t>
  </si>
  <si>
    <t>Felhalmozási célú támogatás ÁH belülről</t>
  </si>
  <si>
    <t>B351</t>
  </si>
  <si>
    <t>B354</t>
  </si>
  <si>
    <t>B355</t>
  </si>
  <si>
    <t>Vagyoni típúsú adók (magánszemélyek komm.adója)</t>
  </si>
  <si>
    <t>Egyéb közhatalmi bevételek (helyi adópótlék, adóbírság)</t>
  </si>
  <si>
    <t>2.2.1</t>
  </si>
  <si>
    <t>2.2.2</t>
  </si>
  <si>
    <t>2.2.3</t>
  </si>
  <si>
    <t>III.1</t>
  </si>
  <si>
    <t>BEVÉTELEK ÖSSZESEN</t>
  </si>
  <si>
    <t>K1</t>
  </si>
  <si>
    <t>K2</t>
  </si>
  <si>
    <t>I.1</t>
  </si>
  <si>
    <t>I.2</t>
  </si>
  <si>
    <t>I.3</t>
  </si>
  <si>
    <t>I.4</t>
  </si>
  <si>
    <t>I.5</t>
  </si>
  <si>
    <t>Egyéb működési célú támogatások ÁH-n belülre</t>
  </si>
  <si>
    <t>Egyéb működési célú támogatások ÁH-n kívülre</t>
  </si>
  <si>
    <t>Visszatérítendő támogatások, kölcsönök nyújtása ÁH-n kívülre</t>
  </si>
  <si>
    <t>K3</t>
  </si>
  <si>
    <t>K4</t>
  </si>
  <si>
    <t>K5</t>
  </si>
  <si>
    <t>K506</t>
  </si>
  <si>
    <t>K508</t>
  </si>
  <si>
    <t>K512</t>
  </si>
  <si>
    <t>K513</t>
  </si>
  <si>
    <t>5.1</t>
  </si>
  <si>
    <t>5.2</t>
  </si>
  <si>
    <t>5.3</t>
  </si>
  <si>
    <t>5.4</t>
  </si>
  <si>
    <t>K6</t>
  </si>
  <si>
    <t>K7</t>
  </si>
  <si>
    <t>K8</t>
  </si>
  <si>
    <t>Költségvetési kiadások</t>
  </si>
  <si>
    <t>Finanszirozási kiadások</t>
  </si>
  <si>
    <t>K91</t>
  </si>
  <si>
    <t>Belföldi finanszírozás kiadásai</t>
  </si>
  <si>
    <t>K9</t>
  </si>
  <si>
    <t xml:space="preserve">Hitel-kölcsöntörlesztés ÁH-n kívülre </t>
  </si>
  <si>
    <t>K911</t>
  </si>
  <si>
    <t>1.3</t>
  </si>
  <si>
    <t>1.4</t>
  </si>
  <si>
    <t>Belföldi értékpapírok kiadásai</t>
  </si>
  <si>
    <t>K912</t>
  </si>
  <si>
    <t>K914</t>
  </si>
  <si>
    <t>Központi, irányítószervi támogatás folyósítása</t>
  </si>
  <si>
    <t>K915</t>
  </si>
  <si>
    <t>KIADÁSOK ÖSSZESEN</t>
  </si>
  <si>
    <t>Működési  kiadások</t>
  </si>
  <si>
    <t>Felhalmozási kiadások</t>
  </si>
  <si>
    <t>Rovat/tétel</t>
  </si>
  <si>
    <t>Madocsa Alapszolgáltatási Központ</t>
  </si>
  <si>
    <t>Irányítószervi támogatás</t>
  </si>
  <si>
    <t>B816</t>
  </si>
  <si>
    <t>Működési célú támogatások államháztartáson belülről (B1)</t>
  </si>
  <si>
    <t>Közhatalmi bevételek (B3)</t>
  </si>
  <si>
    <t xml:space="preserve">Költségvetési bevételek összesen </t>
  </si>
  <si>
    <t xml:space="preserve">Működési célú finanszírozási bevételek összesen </t>
  </si>
  <si>
    <t>Működési célú finanszírozási kiadások összesen</t>
  </si>
  <si>
    <t>BEVÉTEL ÖSSZESEN</t>
  </si>
  <si>
    <t>Felhalmozási bevételek (B5)</t>
  </si>
  <si>
    <t>Működési bevételek (B4) (tulajdonosi bevételek nélkül)</t>
  </si>
  <si>
    <t>Működési bevételből (B4) a tulajdonosi bevétel</t>
  </si>
  <si>
    <t>Hiány belső finanszírozás bevételei</t>
  </si>
  <si>
    <t>Költségvetési bevételek összesen</t>
  </si>
  <si>
    <t>Műv. Ház hangosító berendezés</t>
  </si>
  <si>
    <t>Gép beszerzés (önkormányzati utak kezeléséhez)</t>
  </si>
  <si>
    <t>Kerti gépek beszerzése</t>
  </si>
  <si>
    <t>Ifjúsági ház kialakítás (terv és pályázati önrész)</t>
  </si>
  <si>
    <t xml:space="preserve">Sportcsarnok felújítás terv </t>
  </si>
  <si>
    <t>Templom tér 7. felújítási terv</t>
  </si>
  <si>
    <t>Bölcskei úti buszmegálló környéke (terv és kivit.)</t>
  </si>
  <si>
    <t>Műv. Ház felújítás (előtetők készítése)</t>
  </si>
  <si>
    <t>Idősek Klubja vizesblokk akadálymentesítése</t>
  </si>
  <si>
    <t>2017. évi előirányzat</t>
  </si>
  <si>
    <t>2017. évi költségvetésének pénzügyi  mérlege</t>
  </si>
  <si>
    <t>2017. évi költségvetésének összevont pénzügyi  mérlege</t>
  </si>
  <si>
    <t>Kerékpárok (Alapszolg.Központ dolgozóinak)</t>
  </si>
  <si>
    <t>Teljesítés %-a</t>
  </si>
  <si>
    <t>Elszámolásból származó bevételek</t>
  </si>
  <si>
    <t>2017. évi eredeti ei.</t>
  </si>
  <si>
    <t>2017. évi mód. ei.</t>
  </si>
  <si>
    <t>Munkaadókat terhelő járulékok és szoc. hozzájárulási adó</t>
  </si>
  <si>
    <t>Munkaadókat terh.járulékok és szoc. hozzájárulási adó</t>
  </si>
  <si>
    <t>2017. eredeti ei.</t>
  </si>
  <si>
    <t>2017. évi teljesítés</t>
  </si>
  <si>
    <t>Munkaadókat terhelő járulékok és szoc.hozzájárulási adó</t>
  </si>
  <si>
    <t>Felhalmozási célú finanszírozási kiadások összesen</t>
  </si>
  <si>
    <t>Felhalmozási célú finanszírozási bevételek összesen</t>
  </si>
  <si>
    <t xml:space="preserve">Költségvetési kiadások összesen: </t>
  </si>
  <si>
    <t>2017. évi telj.</t>
  </si>
  <si>
    <t>1.2.3</t>
  </si>
  <si>
    <t>Egyéb fejezeti kezelési előirányzattól</t>
  </si>
  <si>
    <t>B16/3</t>
  </si>
  <si>
    <t>1.2.4</t>
  </si>
  <si>
    <t>Helyi önkormányzattól és annak ktgv. Szervétől</t>
  </si>
  <si>
    <t>B16/6</t>
  </si>
  <si>
    <t>III.2.</t>
  </si>
  <si>
    <t>Államháztartáson belüli megelőlegezések teljesítése</t>
  </si>
  <si>
    <t>B814</t>
  </si>
  <si>
    <t>B813</t>
  </si>
  <si>
    <t>Fejezeti kezelésű előirányzattól EU-s pr.</t>
  </si>
  <si>
    <t xml:space="preserve">Elkülönített állami pénzalaptól </t>
  </si>
  <si>
    <t xml:space="preserve">Társulástól és költségvetési szervétől </t>
  </si>
  <si>
    <t>B25/3</t>
  </si>
  <si>
    <t>B25/5</t>
  </si>
  <si>
    <t>B25/7</t>
  </si>
  <si>
    <t>Madocsai Kölyökkuckó Óvoda</t>
  </si>
  <si>
    <t>Helyi önkormányzattól és annak ktgv. szervétől</t>
  </si>
  <si>
    <t>Felhalmozási célú átvett pénzeszköz ÁH-n kívül (B7)</t>
  </si>
  <si>
    <t>Felhalmozási célú támogatások ÁH-n belülről (B2)</t>
  </si>
  <si>
    <t>Államháztartáson belüli megelőlegezések visszafiz.</t>
  </si>
  <si>
    <t xml:space="preserve">   Előző évi pénzmaradvány igénybevétel</t>
  </si>
  <si>
    <t xml:space="preserve">      ÁH-n belüli megelőlegezések teljesítése</t>
  </si>
  <si>
    <t>Tavasz u. felújítás</t>
  </si>
  <si>
    <t>Torony u. köz</t>
  </si>
  <si>
    <t>Fogorvosi rendelő és lakás felújítás</t>
  </si>
  <si>
    <t>Határ u. felújítás</t>
  </si>
  <si>
    <t>Könyvtár berendezés</t>
  </si>
  <si>
    <t xml:space="preserve">Sportcsarnok parkoló </t>
  </si>
  <si>
    <t>Kisértékű eszközök beszerzése (Alapszolg.Kp.)</t>
  </si>
  <si>
    <t>Kisértékű eszközök beszerzése (Óvoda)</t>
  </si>
  <si>
    <t>Kisértékű eszközök beszerzése (Önkormányzat)</t>
  </si>
  <si>
    <t>Az önkormányzat által nyújtott hitel és kölcsön alakulása</t>
  </si>
  <si>
    <t>lejárat és eszközök szerinti bontásban</t>
  </si>
  <si>
    <t xml:space="preserve"> Ezer forintban</t>
  </si>
  <si>
    <t xml:space="preserve">Hitel, kölcsön </t>
  </si>
  <si>
    <t>Kölcsön-
nyújtás
éve</t>
  </si>
  <si>
    <t xml:space="preserve">Lejárat
éve </t>
  </si>
  <si>
    <t>Hitel, kölcsön állomány december 31-én</t>
  </si>
  <si>
    <t>2015.</t>
  </si>
  <si>
    <t>2016.</t>
  </si>
  <si>
    <t xml:space="preserve">Rövid lejáratú </t>
  </si>
  <si>
    <t xml:space="preserve">szoc. kölcsön </t>
  </si>
  <si>
    <t>............................</t>
  </si>
  <si>
    <t>Hosszú lejáratú</t>
  </si>
  <si>
    <t>Összesen (1+6)</t>
  </si>
  <si>
    <t>Maradványkimutatás</t>
  </si>
  <si>
    <t>Madocsa Község Önkormányzata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</si>
  <si>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</si>
  <si>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</si>
  <si>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</si>
  <si>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</si>
  <si>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</si>
  <si>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</si>
  <si>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</si>
  <si>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</si>
  <si>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</si>
  <si>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</si>
  <si>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</si>
  <si>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</si>
  <si>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</si>
  <si>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</si>
  <si>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</si>
  <si>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</si>
  <si>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</si>
  <si>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</si>
  <si>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</si>
  <si>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 xml:space="preserve">VAGYONKIMUTATÁS </t>
  </si>
  <si>
    <t>a mérlegben értékben kimutatott eszközökről és forrásokról</t>
  </si>
  <si>
    <t>Sorszám</t>
  </si>
  <si>
    <t>ESZKÖZÖK</t>
  </si>
  <si>
    <t>Előző év</t>
  </si>
  <si>
    <t>Tárgyév</t>
  </si>
  <si>
    <t>Változás %-a</t>
  </si>
  <si>
    <t>állományi érték</t>
  </si>
  <si>
    <t>01</t>
  </si>
  <si>
    <t>A/I/2   Szellemi termék</t>
  </si>
  <si>
    <t>02</t>
  </si>
  <si>
    <t xml:space="preserve">A/I        Immateriális javak </t>
  </si>
  <si>
    <t>03</t>
  </si>
  <si>
    <t>A/II/1        Ingatlanok és a kapcsolódó vagyoni értékű jogok</t>
  </si>
  <si>
    <t>04</t>
  </si>
  <si>
    <t>A/II/1.a       Forgalomképtelen törzsvagyonba tartozó ingatlanok</t>
  </si>
  <si>
    <t>05</t>
  </si>
  <si>
    <t>A/II/1.b.      Korlátozottan forgalomképes ingatlanok</t>
  </si>
  <si>
    <t>06</t>
  </si>
  <si>
    <t>A/II/1.c.      Üzleti vagyonba tartozó ingatlanok</t>
  </si>
  <si>
    <t>07</t>
  </si>
  <si>
    <t>A/II/2        Gépek, berendezések, felszerelések, járművek</t>
  </si>
  <si>
    <t>08</t>
  </si>
  <si>
    <t>A/II/4        Beruházások, felújítások</t>
  </si>
  <si>
    <t>09</t>
  </si>
  <si>
    <t>A/II/5        Tárgyi eszközök értékhelyesbítése</t>
  </si>
  <si>
    <t>10</t>
  </si>
  <si>
    <t xml:space="preserve">A/II        Tárgyi eszközök </t>
  </si>
  <si>
    <t>11</t>
  </si>
  <si>
    <t>A/III/1        Tartós részesedések</t>
  </si>
  <si>
    <t>12</t>
  </si>
  <si>
    <t>A/III/2        Tartós hitelviszonyt megtestesítő értékpapírok</t>
  </si>
  <si>
    <t>13</t>
  </si>
  <si>
    <t>A/III/3        Befektetett pénzügyi eszközök értékhelyesbítése</t>
  </si>
  <si>
    <t>14</t>
  </si>
  <si>
    <t>A/III        Befektetett pénzügyi eszközök</t>
  </si>
  <si>
    <t>15</t>
  </si>
  <si>
    <t>A/IV/1        Koncesszióba, vagyonkezelésbe adott eszközök</t>
  </si>
  <si>
    <t>16</t>
  </si>
  <si>
    <t>A/IV/2        Koncesszióba, vagyonkezelésbe adott eszközök értékhelyesbítése</t>
  </si>
  <si>
    <t>17</t>
  </si>
  <si>
    <t>A/IV        Koncesszióba, vagyonkezelésbe adott eszközök</t>
  </si>
  <si>
    <t>18</t>
  </si>
  <si>
    <t>A)        NEMZETI VAGYONBA TARTOZÓ BEFEKTETETT ESZKÖZÖK</t>
  </si>
  <si>
    <t>19</t>
  </si>
  <si>
    <t>B/I        Készletek</t>
  </si>
  <si>
    <t>20</t>
  </si>
  <si>
    <t>B/II        Értékpapírok</t>
  </si>
  <si>
    <t>21</t>
  </si>
  <si>
    <t>B)        NEMZETI VAGYONBA TARTOZÓ FORGÓESZKÖZÖK</t>
  </si>
  <si>
    <t>22</t>
  </si>
  <si>
    <t>C/I        Hosszú lejáratú betétek</t>
  </si>
  <si>
    <t>23</t>
  </si>
  <si>
    <t>C/II        Pénztárak, csekkek, betétkönyvek</t>
  </si>
  <si>
    <t>24</t>
  </si>
  <si>
    <t>C/III        Forintszámlák</t>
  </si>
  <si>
    <t>25</t>
  </si>
  <si>
    <t>C/IV        Devizaszámlák</t>
  </si>
  <si>
    <t>26</t>
  </si>
  <si>
    <t>C/V        Idegen pénzeszközök</t>
  </si>
  <si>
    <t>27</t>
  </si>
  <si>
    <t>C)        PÉNZESZKÖZÖK</t>
  </si>
  <si>
    <t>28</t>
  </si>
  <si>
    <t>D/I        Költségvetési évben esedékes követelések</t>
  </si>
  <si>
    <t>29</t>
  </si>
  <si>
    <t>D/II        Költségvetési évet követően esedékes követelések</t>
  </si>
  <si>
    <t>30</t>
  </si>
  <si>
    <t>D/III        Követelés jellegű sajátos elszámolások</t>
  </si>
  <si>
    <t>31</t>
  </si>
  <si>
    <t>D)        KÖVETELÉSEK</t>
  </si>
  <si>
    <t>32</t>
  </si>
  <si>
    <t>E)        EGYÉB SAJÁTOS ESZKÖZOLDALI ELSZÁMOLÁSOK</t>
  </si>
  <si>
    <t>33</t>
  </si>
  <si>
    <t>F)        AKTÍV IDŐBELI ELHATÁROLÁSOK</t>
  </si>
  <si>
    <t>34</t>
  </si>
  <si>
    <t>ESZKÖZÖK ÖSSZESEN</t>
  </si>
  <si>
    <t xml:space="preserve">2.3.  melléklet folytatása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</si>
  <si>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</si>
  <si>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</si>
  <si>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</si>
  <si>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</si>
  <si>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</si>
  <si>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</si>
  <si>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</si>
  <si>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</t>
  </si>
  <si>
    <t>H/I        Költségvetési évben esedékes kötelezettségek</t>
  </si>
  <si>
    <t>H/II        Költségvetési évet követően esedékes kötelezettségek</t>
  </si>
  <si>
    <t>H/III        Kötelezettség jellegű sajátos elszámolások</t>
  </si>
  <si>
    <t>H)        KÖTELEZETTSÉGEK</t>
  </si>
  <si>
    <t>I)        EGYÉB SAJÁTOS FORRÁSOLDALI ELSZÁMOLÁSOK</t>
  </si>
  <si>
    <t>J)        KINCSTÁRI SZÁMLAVEZETÉSSEL KAPCSOLATOS ELSZÁMOLÁSOK</t>
  </si>
  <si>
    <t>K)        PASSZÍV IDŐBELI ELHATÁROLÁSOK (=K/1+K/2+K/3)</t>
  </si>
  <si>
    <t>FORRÁSOK ÖSSZESEN</t>
  </si>
  <si>
    <t>2017.</t>
  </si>
  <si>
    <t>A/I/1        Vagyoni értékű jogok</t>
  </si>
  <si>
    <t>3.2. melléklet folytatása</t>
  </si>
  <si>
    <t>Ft-ban</t>
  </si>
  <si>
    <t>Jogcím</t>
  </si>
  <si>
    <t>rendelkezésre bocsátott</t>
  </si>
  <si>
    <t>ténylegesen járó</t>
  </si>
  <si>
    <t>Eltérés</t>
  </si>
  <si>
    <t>2. mell.</t>
  </si>
  <si>
    <t>mutató</t>
  </si>
  <si>
    <t>fajl.ktg.</t>
  </si>
  <si>
    <t>támogatás</t>
  </si>
  <si>
    <t>I.1.b</t>
  </si>
  <si>
    <t>A település-üzemeltetéshez kapcsolódó feladatellátás támogatása</t>
  </si>
  <si>
    <t>I.1.c.</t>
  </si>
  <si>
    <t>Egyéb önkormányzati feladatok támogatása</t>
  </si>
  <si>
    <t>I.1.d.</t>
  </si>
  <si>
    <t>Lakott külterülettel kapcsolatos feladatok</t>
  </si>
  <si>
    <t>V.I.1.</t>
  </si>
  <si>
    <t>I.1-V.I.</t>
  </si>
  <si>
    <t>I.6.</t>
  </si>
  <si>
    <t>I.</t>
  </si>
  <si>
    <t>Helyi önkormányzatok működésének általános támogatása</t>
  </si>
  <si>
    <t>III.3.c.</t>
  </si>
  <si>
    <t>Szociális étkeztetés</t>
  </si>
  <si>
    <t>III.3.d.</t>
  </si>
  <si>
    <t>Házi segítségnyújtás</t>
  </si>
  <si>
    <t>III.3.f.</t>
  </si>
  <si>
    <t>Időskorúak nappali int.ellátása</t>
  </si>
  <si>
    <t>III.3.</t>
  </si>
  <si>
    <t>Egyes szociális és gyermekjóléti feladatok támogatása</t>
  </si>
  <si>
    <t>III.5.a</t>
  </si>
  <si>
    <t>Elismert dolgozói létszám bértámogatás</t>
  </si>
  <si>
    <t>III.5.b.</t>
  </si>
  <si>
    <t>Gyermekétkeztetés üzemeltetési támogatása</t>
  </si>
  <si>
    <t>III.5.</t>
  </si>
  <si>
    <t>Gyermekétkeztetés támogatása</t>
  </si>
  <si>
    <t>Települési önkormányzatok szociális és gyermekétkezetetési  támogatása</t>
  </si>
  <si>
    <t>MUTATÓSZÁMOK,FELDATMUTATÓK ALAPJÁN JÁRÓ TÁMOGATÁS</t>
  </si>
  <si>
    <t>IV.1.d.</t>
  </si>
  <si>
    <t>Települési önk.támogatása a könyvtári és közműv.felad.</t>
  </si>
  <si>
    <t>IV.</t>
  </si>
  <si>
    <t>Könyvtári és közművelődési feladatok támogatása</t>
  </si>
  <si>
    <t>ÖNKORMÁNYZATOK MŰKÖDÉSI TÁMOGATÁSA ÖSSZESEN:</t>
  </si>
  <si>
    <t>Települési önkormányzatot megillető támogatások 2017. évben</t>
  </si>
  <si>
    <t>Beszámítás összege</t>
  </si>
  <si>
    <t>Általános feladatok támogatása összesen</t>
  </si>
  <si>
    <t>Hozzájárulás a pénzbeli szoc.ellátásokhoz</t>
  </si>
  <si>
    <t>Hozzájárulás a pénzbeli szoc.ellátásokhoz - beszámítás után</t>
  </si>
  <si>
    <t>2016 évről áthúzódó bérkompenzáció támogatása</t>
  </si>
  <si>
    <t>I.5.</t>
  </si>
  <si>
    <t>A településképi arculati kézikönyv elkészítésének támogatása</t>
  </si>
  <si>
    <t>II.1. (1)</t>
  </si>
  <si>
    <t>Óvodaedagógusok elismert létszáma (4 hónapra)</t>
  </si>
  <si>
    <t>II.1.(2)</t>
  </si>
  <si>
    <t>Óvodapedagógusok munkáját segítők száma</t>
  </si>
  <si>
    <t>II.1. (4)</t>
  </si>
  <si>
    <t>Óvodaedagógusok elismert létszáma (pótlólagos összeg)</t>
  </si>
  <si>
    <t>II.2.</t>
  </si>
  <si>
    <t>Óvodaműködtetési támogatás</t>
  </si>
  <si>
    <t>II.4.</t>
  </si>
  <si>
    <t>Minősített óvodapedagógusok támogatása</t>
  </si>
  <si>
    <t>A települési önkormányzatok egyes köznevelési feladatainak támogatása</t>
  </si>
  <si>
    <t>Működési célra átvett pénzeszköz ÁH kiv.</t>
  </si>
  <si>
    <t>Rovat</t>
  </si>
  <si>
    <t xml:space="preserve">Megnevezés </t>
  </si>
  <si>
    <t>Önkormányzat</t>
  </si>
  <si>
    <t>Alapszolg.Kp.</t>
  </si>
  <si>
    <t>Óvoda</t>
  </si>
  <si>
    <t>Összesen</t>
  </si>
  <si>
    <t>Eredeti ei.</t>
  </si>
  <si>
    <t>2017. mód. ei.</t>
  </si>
  <si>
    <t>K311</t>
  </si>
  <si>
    <t>Szakmai anyagok beszerzése</t>
  </si>
  <si>
    <t>K312</t>
  </si>
  <si>
    <t>Üzemeltetési anyagok beszerzése</t>
  </si>
  <si>
    <t>K31</t>
  </si>
  <si>
    <t xml:space="preserve"> Készletbeszerzés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</si>
  <si>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</si>
  <si>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</si>
  <si>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</si>
  <si>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</si>
  <si>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</si>
  <si>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</si>
  <si>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</si>
  <si>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</si>
  <si>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</si>
  <si>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</si>
  <si>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</si>
  <si>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</si>
  <si>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</si>
  <si>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</si>
  <si>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</si>
  <si>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</si>
  <si>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</si>
  <si>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</si>
  <si>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</si>
  <si>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 xml:space="preserve">Egyéb szolgáltatások </t>
  </si>
  <si>
    <t>K33</t>
  </si>
  <si>
    <t>Szolgáltatási kiadások</t>
  </si>
  <si>
    <t>K341</t>
  </si>
  <si>
    <t>Kiküldetések kiadásai</t>
  </si>
  <si>
    <t>K342</t>
  </si>
  <si>
    <t>Reklám- és propagandakiadások</t>
  </si>
  <si>
    <t>K34</t>
  </si>
  <si>
    <t>Kiküldetések, reklám-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</si>
  <si>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</si>
  <si>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</si>
  <si>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</si>
  <si>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</si>
  <si>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</si>
  <si>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</si>
  <si>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K354</t>
  </si>
  <si>
    <t>Egyéb pénzügyi műv. kiadásai</t>
  </si>
  <si>
    <t>K355</t>
  </si>
  <si>
    <t>Egyéb dologi kiadások</t>
  </si>
  <si>
    <t>K35</t>
  </si>
  <si>
    <t>Különféle befizetések és egyéb dologi kiadások</t>
  </si>
  <si>
    <t>Dologi kiadások</t>
  </si>
  <si>
    <t>2017. évi  dologi kiadások  részletezése</t>
  </si>
  <si>
    <t>2017. XII. 31.</t>
  </si>
  <si>
    <t>1. melléklet a 6/2018. (V.28.) önkormányzati rendelethez</t>
  </si>
  <si>
    <t>1.2. melléklet a 6/2018. (V.28.) önkormányzati rendelethez</t>
  </si>
  <si>
    <t>1.3. melléklet a 6/2018. (V.28.) önkormányzati rendelethez</t>
  </si>
  <si>
    <t>1.4. melléklet a 6/2018. (V.28.) önkormányzati rendelethez</t>
  </si>
  <si>
    <t>2. melléklet a 6/2018. (V.28.) önkormányzati rendelethez</t>
  </si>
  <si>
    <t>2.1. melléklet a 6/2018.(V.28.) önkormányzati rendelethez</t>
  </si>
  <si>
    <t>2.2. melléklet a 6/2018.(V.28.) önkormányzati rendelethez</t>
  </si>
  <si>
    <t>2.3. melléklet a 6/2018.(V.28.) önkormányzati rendelethez</t>
  </si>
  <si>
    <t>3. melléklet a 6/2018. (V.28.) rendelethez</t>
  </si>
  <si>
    <t>3.1. melléklet a 6/2018.(V.28.) önkormányzati rendelethez</t>
  </si>
  <si>
    <t>3.2. melléklet a 62018.(V.28.) .önkormányzati rendelethez</t>
  </si>
  <si>
    <t>4. melléklet a  6/2018. (V.28.) önkormányzati rendelethez</t>
  </si>
  <si>
    <t>4.1. melléklet a 6/2018.(V.28.) önkormányzati rendelethez</t>
  </si>
  <si>
    <t>4.2. melléklet a 6/2018.(V.28.) önkormányzati rendelethez</t>
  </si>
  <si>
    <t>1. tájékoztatő tábla a  6/2018.(.V.28.) önkormányzati rendelethez</t>
  </si>
  <si>
    <t>2. tájékoztató tábla a 6/2018. (V.28.) önkormányzati rendelethez</t>
  </si>
  <si>
    <t>4.2. melléklet folytatása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</si>
</sst>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7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b/>
      <sz val="10"/>
      <name val="Times New Roman CE"/>
      <family val="1"/>
    </font>
    <font>
      <b/>
      <sz val="14"/>
      <color indexed="10"/>
      <name val="Times New Roman CE"/>
      <family val="0"/>
    </font>
    <font>
      <sz val="9"/>
      <name val="Times New Roman CE"/>
      <family val="1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0"/>
      <name val="Times New Roman CE"/>
      <family val="1"/>
    </font>
    <font>
      <u val="single"/>
      <sz val="12"/>
      <color indexed="36"/>
      <name val="Times New Roman CE"/>
      <family val="0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Times New Roman CE"/>
      <family val="0"/>
    </font>
    <font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name val="Times New Roman CE"/>
      <family val="0"/>
    </font>
    <font>
      <b/>
      <i/>
      <sz val="9"/>
      <name val="Times New Roman CE"/>
      <family val="0"/>
    </font>
    <font>
      <b/>
      <sz val="12"/>
      <name val="Arial"/>
      <family val="2"/>
    </font>
    <font>
      <sz val="7"/>
      <name val="Times New Roman CE"/>
      <family val="1"/>
    </font>
    <font>
      <i/>
      <sz val="8"/>
      <name val="Arial"/>
      <family val="2"/>
    </font>
    <font>
      <i/>
      <sz val="11"/>
      <name val="Times New Roman CE"/>
      <family val="1"/>
    </font>
    <font>
      <b/>
      <sz val="11"/>
      <name val="Times New Roman CE"/>
      <family val="1"/>
    </font>
    <font>
      <sz val="10"/>
      <name val="MS Sans Serif"/>
      <family val="2"/>
    </font>
    <font>
      <i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MS Sans Serif"/>
      <family val="2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name val="Times New Roman CE"/>
      <family val="0"/>
    </font>
    <font>
      <b/>
      <sz val="11"/>
      <name val="Times New Roman"/>
      <family val="1"/>
    </font>
    <font>
      <i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4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16" fillId="0" borderId="0" xfId="101" applyFill="1" applyProtection="1">
      <alignment/>
      <protection/>
    </xf>
    <xf numFmtId="0" fontId="21" fillId="0" borderId="0" xfId="101" applyFont="1" applyFill="1" applyProtection="1">
      <alignment/>
      <protection/>
    </xf>
    <xf numFmtId="0" fontId="0" fillId="0" borderId="0" xfId="101" applyFont="1" applyFill="1" applyProtection="1">
      <alignment/>
      <protection/>
    </xf>
    <xf numFmtId="0" fontId="16" fillId="0" borderId="0" xfId="101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101" applyFont="1" applyFill="1" applyProtection="1">
      <alignment/>
      <protection/>
    </xf>
    <xf numFmtId="0" fontId="29" fillId="0" borderId="0" xfId="101" applyFont="1" applyFill="1" applyProtection="1">
      <alignment/>
      <protection/>
    </xf>
    <xf numFmtId="164" fontId="0" fillId="0" borderId="0" xfId="100" applyNumberFormat="1" applyAlignment="1">
      <alignment vertical="center" wrapText="1"/>
      <protection/>
    </xf>
    <xf numFmtId="164" fontId="0" fillId="0" borderId="0" xfId="100" applyNumberFormat="1" applyAlignment="1">
      <alignment horizontal="center" vertical="center" wrapText="1"/>
      <protection/>
    </xf>
    <xf numFmtId="164" fontId="27" fillId="0" borderId="0" xfId="100" applyNumberFormat="1" applyFont="1" applyAlignment="1">
      <alignment horizontal="center" vertical="center" wrapText="1"/>
      <protection/>
    </xf>
    <xf numFmtId="164" fontId="0" fillId="0" borderId="0" xfId="100" applyNumberFormat="1" applyAlignment="1" applyProtection="1">
      <alignment vertical="center" wrapText="1"/>
      <protection/>
    </xf>
    <xf numFmtId="164" fontId="29" fillId="0" borderId="13" xfId="100" applyNumberFormat="1" applyFont="1" applyBorder="1" applyAlignment="1" applyProtection="1">
      <alignment vertical="center" wrapText="1"/>
      <protection locked="0"/>
    </xf>
    <xf numFmtId="164" fontId="24" fillId="0" borderId="13" xfId="100" applyNumberFormat="1" applyFont="1" applyBorder="1" applyAlignment="1" applyProtection="1">
      <alignment vertical="center" wrapText="1"/>
      <protection locked="0"/>
    </xf>
    <xf numFmtId="164" fontId="27" fillId="0" borderId="0" xfId="100" applyNumberFormat="1" applyFont="1" applyAlignment="1">
      <alignment vertical="center" wrapText="1"/>
      <protection/>
    </xf>
    <xf numFmtId="164" fontId="23" fillId="0" borderId="0" xfId="101" applyNumberFormat="1" applyFont="1" applyFill="1" applyBorder="1" applyAlignment="1" applyProtection="1">
      <alignment horizontal="left" vertical="center"/>
      <protection/>
    </xf>
    <xf numFmtId="0" fontId="35" fillId="0" borderId="0" xfId="101" applyFont="1" applyFill="1" applyProtection="1">
      <alignment/>
      <protection/>
    </xf>
    <xf numFmtId="0" fontId="46" fillId="0" borderId="13" xfId="10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/>
    </xf>
    <xf numFmtId="0" fontId="47" fillId="0" borderId="0" xfId="101" applyFont="1" applyFill="1" applyProtection="1">
      <alignment/>
      <protection/>
    </xf>
    <xf numFmtId="164" fontId="23" fillId="0" borderId="0" xfId="101" applyNumberFormat="1" applyFont="1" applyFill="1" applyBorder="1" applyAlignment="1" applyProtection="1">
      <alignment horizontal="left"/>
      <protection/>
    </xf>
    <xf numFmtId="0" fontId="43" fillId="0" borderId="13" xfId="101" applyFont="1" applyFill="1" applyBorder="1" applyAlignment="1" applyProtection="1">
      <alignment horizontal="left" vertical="center" wrapText="1" indent="1"/>
      <protection/>
    </xf>
    <xf numFmtId="49" fontId="41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41" fillId="0" borderId="13" xfId="0" applyFont="1" applyBorder="1" applyAlignment="1" applyProtection="1">
      <alignment horizontal="left" vertical="center" wrapText="1" indent="1"/>
      <protection/>
    </xf>
    <xf numFmtId="49" fontId="44" fillId="0" borderId="13" xfId="0" applyNumberFormat="1" applyFont="1" applyBorder="1" applyAlignment="1">
      <alignment/>
    </xf>
    <xf numFmtId="0" fontId="29" fillId="0" borderId="0" xfId="101" applyFont="1" applyFill="1" applyProtection="1">
      <alignment/>
      <protection/>
    </xf>
    <xf numFmtId="0" fontId="44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48" fillId="0" borderId="0" xfId="101" applyFont="1" applyFill="1" applyProtection="1">
      <alignment/>
      <protection/>
    </xf>
    <xf numFmtId="0" fontId="42" fillId="0" borderId="0" xfId="101" applyFont="1" applyFill="1" applyProtection="1">
      <alignment/>
      <protection/>
    </xf>
    <xf numFmtId="0" fontId="42" fillId="0" borderId="0" xfId="101" applyFont="1" applyFill="1" applyAlignment="1" applyProtection="1">
      <alignment horizontal="center"/>
      <protection/>
    </xf>
    <xf numFmtId="164" fontId="46" fillId="0" borderId="13" xfId="101" applyNumberFormat="1" applyFont="1" applyFill="1" applyBorder="1" applyAlignment="1" applyProtection="1">
      <alignment vertical="center" wrapText="1"/>
      <protection/>
    </xf>
    <xf numFmtId="0" fontId="41" fillId="0" borderId="0" xfId="101" applyFont="1" applyFill="1" applyAlignment="1" applyProtection="1">
      <alignment horizontal="right" vertical="center" indent="1"/>
      <protection/>
    </xf>
    <xf numFmtId="164" fontId="45" fillId="0" borderId="13" xfId="101" applyNumberFormat="1" applyFont="1" applyFill="1" applyBorder="1" applyAlignment="1" applyProtection="1">
      <alignment vertical="center" wrapText="1"/>
      <protection locked="0"/>
    </xf>
    <xf numFmtId="164" fontId="44" fillId="0" borderId="13" xfId="101" applyNumberFormat="1" applyFont="1" applyFill="1" applyBorder="1" applyAlignment="1" applyProtection="1">
      <alignment vertical="center" wrapText="1"/>
      <protection/>
    </xf>
    <xf numFmtId="164" fontId="39" fillId="0" borderId="13" xfId="101" applyNumberFormat="1" applyFont="1" applyFill="1" applyBorder="1" applyAlignment="1" applyProtection="1">
      <alignment vertical="center" wrapText="1"/>
      <protection locked="0"/>
    </xf>
    <xf numFmtId="164" fontId="37" fillId="0" borderId="13" xfId="101" applyNumberFormat="1" applyFont="1" applyFill="1" applyBorder="1" applyAlignment="1" applyProtection="1">
      <alignment vertical="center" wrapText="1"/>
      <protection locked="0"/>
    </xf>
    <xf numFmtId="164" fontId="37" fillId="0" borderId="13" xfId="101" applyNumberFormat="1" applyFont="1" applyFill="1" applyBorder="1" applyAlignment="1" applyProtection="1">
      <alignment vertical="center" wrapText="1"/>
      <protection/>
    </xf>
    <xf numFmtId="164" fontId="38" fillId="0" borderId="13" xfId="101" applyNumberFormat="1" applyFont="1" applyFill="1" applyBorder="1" applyAlignment="1" applyProtection="1">
      <alignment vertical="center" wrapText="1"/>
      <protection locked="0"/>
    </xf>
    <xf numFmtId="164" fontId="40" fillId="0" borderId="13" xfId="101" applyNumberFormat="1" applyFont="1" applyFill="1" applyBorder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37" fillId="0" borderId="13" xfId="101" applyFont="1" applyFill="1" applyBorder="1" applyAlignment="1" applyProtection="1">
      <alignment horizontal="center" vertical="center" wrapText="1"/>
      <protection/>
    </xf>
    <xf numFmtId="0" fontId="37" fillId="0" borderId="13" xfId="0" applyFont="1" applyBorder="1" applyAlignment="1">
      <alignment horizontal="center"/>
    </xf>
    <xf numFmtId="0" fontId="50" fillId="0" borderId="0" xfId="0" applyFont="1" applyFill="1" applyBorder="1" applyAlignment="1" applyProtection="1">
      <alignment horizontal="right" vertical="center"/>
      <protection/>
    </xf>
    <xf numFmtId="0" fontId="44" fillId="0" borderId="13" xfId="101" applyFont="1" applyFill="1" applyBorder="1" applyAlignment="1" applyProtection="1">
      <alignment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164" fontId="44" fillId="0" borderId="13" xfId="0" applyNumberFormat="1" applyFont="1" applyBorder="1" applyAlignment="1" applyProtection="1" quotePrefix="1">
      <alignment vertical="center" wrapText="1"/>
      <protection/>
    </xf>
    <xf numFmtId="0" fontId="0" fillId="0" borderId="0" xfId="101" applyFont="1" applyFill="1" applyAlignment="1" applyProtection="1">
      <alignment horizontal="right"/>
      <protection/>
    </xf>
    <xf numFmtId="0" fontId="41" fillId="0" borderId="0" xfId="101" applyFont="1" applyFill="1" applyAlignment="1" applyProtection="1">
      <alignment horizontal="right"/>
      <protection/>
    </xf>
    <xf numFmtId="0" fontId="41" fillId="0" borderId="0" xfId="101" applyFont="1" applyFill="1" applyProtection="1">
      <alignment/>
      <protection/>
    </xf>
    <xf numFmtId="164" fontId="49" fillId="0" borderId="0" xfId="101" applyNumberFormat="1" applyFont="1" applyFill="1" applyBorder="1" applyAlignment="1" applyProtection="1">
      <alignment horizontal="left" vertical="center"/>
      <protection/>
    </xf>
    <xf numFmtId="0" fontId="46" fillId="0" borderId="13" xfId="101" applyFont="1" applyFill="1" applyBorder="1" applyAlignment="1" applyProtection="1">
      <alignment horizontal="center" wrapText="1"/>
      <protection/>
    </xf>
    <xf numFmtId="164" fontId="51" fillId="0" borderId="13" xfId="101" applyNumberFormat="1" applyFont="1" applyFill="1" applyBorder="1" applyAlignment="1" applyProtection="1">
      <alignment vertical="center" wrapText="1"/>
      <protection locked="0"/>
    </xf>
    <xf numFmtId="164" fontId="52" fillId="0" borderId="13" xfId="101" applyNumberFormat="1" applyFont="1" applyFill="1" applyBorder="1" applyAlignment="1" applyProtection="1">
      <alignment vertical="center" wrapText="1"/>
      <protection locked="0"/>
    </xf>
    <xf numFmtId="164" fontId="45" fillId="0" borderId="13" xfId="101" applyNumberFormat="1" applyFont="1" applyFill="1" applyBorder="1" applyAlignment="1" applyProtection="1">
      <alignment vertical="center" wrapText="1"/>
      <protection/>
    </xf>
    <xf numFmtId="0" fontId="52" fillId="0" borderId="13" xfId="101" applyFont="1" applyFill="1" applyBorder="1" applyAlignment="1" applyProtection="1">
      <alignment vertical="center"/>
      <protection/>
    </xf>
    <xf numFmtId="164" fontId="51" fillId="0" borderId="13" xfId="101" applyNumberFormat="1" applyFont="1" applyFill="1" applyBorder="1" applyAlignment="1" applyProtection="1">
      <alignment vertical="center" wrapText="1"/>
      <protection/>
    </xf>
    <xf numFmtId="0" fontId="44" fillId="0" borderId="13" xfId="101" applyFont="1" applyFill="1" applyBorder="1" applyAlignment="1" applyProtection="1">
      <alignment horizontal="left" vertical="top" wrapText="1"/>
      <protection/>
    </xf>
    <xf numFmtId="0" fontId="51" fillId="0" borderId="13" xfId="0" applyFont="1" applyBorder="1" applyAlignment="1">
      <alignment/>
    </xf>
    <xf numFmtId="0" fontId="52" fillId="0" borderId="13" xfId="0" applyFont="1" applyBorder="1" applyAlignment="1">
      <alignment/>
    </xf>
    <xf numFmtId="49" fontId="45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101" applyFont="1" applyFill="1" applyBorder="1" applyProtection="1">
      <alignment/>
      <protection/>
    </xf>
    <xf numFmtId="0" fontId="44" fillId="0" borderId="13" xfId="101" applyFont="1" applyFill="1" applyBorder="1" applyAlignment="1" applyProtection="1">
      <alignment horizontal="left" vertical="center" wrapText="1"/>
      <protection/>
    </xf>
    <xf numFmtId="0" fontId="51" fillId="0" borderId="13" xfId="101" applyFont="1" applyFill="1" applyBorder="1" applyAlignment="1" applyProtection="1">
      <alignment vertical="center" wrapText="1"/>
      <protection/>
    </xf>
    <xf numFmtId="0" fontId="52" fillId="0" borderId="13" xfId="101" applyFont="1" applyFill="1" applyBorder="1" applyAlignment="1" applyProtection="1">
      <alignment/>
      <protection/>
    </xf>
    <xf numFmtId="0" fontId="52" fillId="0" borderId="13" xfId="101" applyFont="1" applyFill="1" applyBorder="1" applyAlignment="1" applyProtection="1">
      <alignment vertical="center" wrapText="1"/>
      <protection/>
    </xf>
    <xf numFmtId="0" fontId="29" fillId="0" borderId="13" xfId="101" applyFont="1" applyFill="1" applyBorder="1" applyAlignment="1" applyProtection="1">
      <alignment vertical="center" wrapText="1"/>
      <protection/>
    </xf>
    <xf numFmtId="0" fontId="51" fillId="0" borderId="13" xfId="101" applyFont="1" applyFill="1" applyBorder="1" applyAlignment="1" applyProtection="1">
      <alignment horizontal="left" vertical="center" wrapText="1" indent="1"/>
      <protection/>
    </xf>
    <xf numFmtId="0" fontId="51" fillId="0" borderId="13" xfId="0" applyFont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horizontal="left" vertical="center" wrapText="1" indent="1"/>
      <protection/>
    </xf>
    <xf numFmtId="0" fontId="52" fillId="0" borderId="13" xfId="101" applyFont="1" applyFill="1" applyBorder="1" applyAlignment="1" applyProtection="1">
      <alignment horizontal="left" vertical="center" wrapText="1" indent="1"/>
      <protection/>
    </xf>
    <xf numFmtId="0" fontId="45" fillId="0" borderId="13" xfId="101" applyFont="1" applyFill="1" applyBorder="1" applyAlignment="1" applyProtection="1">
      <alignment horizontal="left" vertical="center" wrapText="1" indent="1"/>
      <protection/>
    </xf>
    <xf numFmtId="0" fontId="44" fillId="0" borderId="13" xfId="101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center"/>
    </xf>
    <xf numFmtId="0" fontId="45" fillId="0" borderId="13" xfId="101" applyFont="1" applyFill="1" applyBorder="1" applyAlignment="1" applyProtection="1">
      <alignment horizontal="center" vertical="center" wrapText="1"/>
      <protection/>
    </xf>
    <xf numFmtId="0" fontId="52" fillId="0" borderId="13" xfId="101" applyFont="1" applyFill="1" applyBorder="1" applyAlignment="1" applyProtection="1">
      <alignment horizontal="left" vertical="center"/>
      <protection/>
    </xf>
    <xf numFmtId="0" fontId="29" fillId="0" borderId="13" xfId="101" applyFont="1" applyFill="1" applyBorder="1" applyAlignment="1" applyProtection="1">
      <alignment horizontal="left" vertical="center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3" xfId="101" applyFont="1" applyFill="1" applyBorder="1" applyAlignment="1" applyProtection="1">
      <alignment vertical="center" wrapText="1"/>
      <protection/>
    </xf>
    <xf numFmtId="49" fontId="52" fillId="0" borderId="13" xfId="0" applyNumberFormat="1" applyFont="1" applyBorder="1" applyAlignment="1">
      <alignment horizontal="center"/>
    </xf>
    <xf numFmtId="49" fontId="45" fillId="0" borderId="13" xfId="0" applyNumberFormat="1" applyFont="1" applyBorder="1" applyAlignment="1">
      <alignment horizontal="right"/>
    </xf>
    <xf numFmtId="49" fontId="51" fillId="0" borderId="13" xfId="0" applyNumberFormat="1" applyFont="1" applyBorder="1" applyAlignment="1">
      <alignment/>
    </xf>
    <xf numFmtId="49" fontId="44" fillId="0" borderId="13" xfId="0" applyNumberFormat="1" applyFont="1" applyBorder="1" applyAlignment="1">
      <alignment horizontal="center"/>
    </xf>
    <xf numFmtId="49" fontId="51" fillId="0" borderId="13" xfId="101" applyNumberFormat="1" applyFont="1" applyFill="1" applyBorder="1" applyAlignment="1" applyProtection="1">
      <alignment vertical="center" wrapText="1"/>
      <protection/>
    </xf>
    <xf numFmtId="49" fontId="52" fillId="0" borderId="13" xfId="101" applyNumberFormat="1" applyFont="1" applyFill="1" applyBorder="1" applyAlignment="1" applyProtection="1">
      <alignment horizontal="center" vertical="center" wrapText="1"/>
      <protection/>
    </xf>
    <xf numFmtId="49" fontId="29" fillId="0" borderId="13" xfId="101" applyNumberFormat="1" applyFont="1" applyFill="1" applyBorder="1" applyAlignment="1" applyProtection="1">
      <alignment horizontal="right" vertical="center" wrapText="1" indent="1"/>
      <protection/>
    </xf>
    <xf numFmtId="49" fontId="45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42" fillId="0" borderId="13" xfId="101" applyFont="1" applyFill="1" applyBorder="1" applyProtection="1">
      <alignment/>
      <protection/>
    </xf>
    <xf numFmtId="0" fontId="29" fillId="0" borderId="13" xfId="101" applyFont="1" applyFill="1" applyBorder="1" applyProtection="1">
      <alignment/>
      <protection/>
    </xf>
    <xf numFmtId="0" fontId="53" fillId="0" borderId="13" xfId="101" applyFont="1" applyFill="1" applyBorder="1" applyProtection="1">
      <alignment/>
      <protection/>
    </xf>
    <xf numFmtId="164" fontId="54" fillId="0" borderId="0" xfId="101" applyNumberFormat="1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44" fillId="0" borderId="13" xfId="101" applyFont="1" applyFill="1" applyBorder="1" applyAlignment="1" applyProtection="1">
      <alignment horizont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101" applyFont="1" applyFill="1" applyAlignment="1" applyProtection="1">
      <alignment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3" xfId="100" applyNumberFormat="1" applyFont="1" applyBorder="1" applyAlignment="1">
      <alignment horizontal="center" vertical="center" wrapText="1"/>
      <protection/>
    </xf>
    <xf numFmtId="164" fontId="24" fillId="0" borderId="13" xfId="100" applyNumberFormat="1" applyFont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3" xfId="100" applyNumberFormat="1" applyFont="1" applyBorder="1" applyAlignment="1" applyProtection="1">
      <alignment horizontal="left" vertical="center" wrapText="1"/>
      <protection locked="0"/>
    </xf>
    <xf numFmtId="164" fontId="24" fillId="0" borderId="13" xfId="100" applyNumberFormat="1" applyFont="1" applyBorder="1" applyAlignment="1" applyProtection="1">
      <alignment horizontal="left" vertical="center" wrapText="1"/>
      <protection locked="0"/>
    </xf>
    <xf numFmtId="164" fontId="24" fillId="0" borderId="13" xfId="100" applyNumberFormat="1" applyFont="1" applyBorder="1" applyAlignment="1" applyProtection="1">
      <alignment horizontal="center" vertical="center" wrapText="1"/>
      <protection locked="0"/>
    </xf>
    <xf numFmtId="164" fontId="24" fillId="26" borderId="13" xfId="100" applyNumberFormat="1" applyFont="1" applyFill="1" applyBorder="1" applyAlignment="1">
      <alignment horizontal="left" vertical="center" wrapText="1"/>
      <protection/>
    </xf>
    <xf numFmtId="164" fontId="24" fillId="26" borderId="13" xfId="100" applyNumberFormat="1" applyFont="1" applyFill="1" applyBorder="1" applyAlignment="1" applyProtection="1">
      <alignment vertical="center" wrapText="1"/>
      <protection/>
    </xf>
    <xf numFmtId="164" fontId="44" fillId="0" borderId="13" xfId="101" applyNumberFormat="1" applyFont="1" applyFill="1" applyBorder="1" applyAlignment="1" applyProtection="1">
      <alignment vertical="center" wrapText="1"/>
      <protection locked="0"/>
    </xf>
    <xf numFmtId="0" fontId="42" fillId="0" borderId="13" xfId="101" applyFont="1" applyFill="1" applyBorder="1" applyAlignment="1" applyProtection="1">
      <alignment horizontal="center" vertical="center" wrapText="1"/>
      <protection/>
    </xf>
    <xf numFmtId="0" fontId="45" fillId="0" borderId="0" xfId="101" applyFont="1" applyFill="1" applyProtection="1">
      <alignment/>
      <protection/>
    </xf>
    <xf numFmtId="49" fontId="44" fillId="0" borderId="14" xfId="0" applyNumberFormat="1" applyFont="1" applyBorder="1" applyAlignment="1">
      <alignment/>
    </xf>
    <xf numFmtId="0" fontId="44" fillId="0" borderId="14" xfId="0" applyFont="1" applyBorder="1" applyAlignment="1">
      <alignment/>
    </xf>
    <xf numFmtId="164" fontId="55" fillId="0" borderId="14" xfId="101" applyNumberFormat="1" applyFont="1" applyFill="1" applyBorder="1" applyAlignment="1" applyProtection="1">
      <alignment vertical="center" wrapText="1"/>
      <protection/>
    </xf>
    <xf numFmtId="1" fontId="41" fillId="0" borderId="14" xfId="101" applyNumberFormat="1" applyFont="1" applyFill="1" applyBorder="1" applyProtection="1">
      <alignment/>
      <protection/>
    </xf>
    <xf numFmtId="0" fontId="46" fillId="0" borderId="13" xfId="101" applyFont="1" applyFill="1" applyBorder="1" applyAlignment="1" applyProtection="1">
      <alignment horizontal="left" vertical="top" wrapText="1"/>
      <protection/>
    </xf>
    <xf numFmtId="0" fontId="42" fillId="0" borderId="13" xfId="0" applyFont="1" applyBorder="1" applyAlignment="1">
      <alignment/>
    </xf>
    <xf numFmtId="0" fontId="39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/>
    </xf>
    <xf numFmtId="49" fontId="37" fillId="0" borderId="13" xfId="0" applyNumberFormat="1" applyFont="1" applyBorder="1" applyAlignment="1">
      <alignment horizontal="right"/>
    </xf>
    <xf numFmtId="49" fontId="37" fillId="0" borderId="13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3" xfId="101" applyFont="1" applyFill="1" applyBorder="1" applyProtection="1">
      <alignment/>
      <protection/>
    </xf>
    <xf numFmtId="49" fontId="39" fillId="0" borderId="13" xfId="0" applyNumberFormat="1" applyFont="1" applyBorder="1" applyAlignment="1">
      <alignment/>
    </xf>
    <xf numFmtId="49" fontId="46" fillId="0" borderId="13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101" applyFont="1" applyFill="1" applyBorder="1" applyAlignment="1" applyProtection="1">
      <alignment horizontal="left" vertical="center" wrapText="1" indent="1"/>
      <protection/>
    </xf>
    <xf numFmtId="0" fontId="46" fillId="0" borderId="13" xfId="101" applyFont="1" applyFill="1" applyBorder="1" applyAlignment="1" applyProtection="1">
      <alignment horizontal="left" vertical="center" wrapText="1"/>
      <protection/>
    </xf>
    <xf numFmtId="0" fontId="46" fillId="0" borderId="13" xfId="101" applyFont="1" applyFill="1" applyBorder="1" applyAlignment="1" applyProtection="1">
      <alignment vertical="center" wrapText="1"/>
      <protection/>
    </xf>
    <xf numFmtId="49" fontId="39" fillId="0" borderId="13" xfId="101" applyNumberFormat="1" applyFont="1" applyFill="1" applyBorder="1" applyAlignment="1" applyProtection="1">
      <alignment vertical="center" wrapText="1"/>
      <protection/>
    </xf>
    <xf numFmtId="0" fontId="39" fillId="0" borderId="13" xfId="101" applyFont="1" applyFill="1" applyBorder="1" applyAlignment="1" applyProtection="1">
      <alignment vertical="center" wrapText="1"/>
      <protection/>
    </xf>
    <xf numFmtId="49" fontId="38" fillId="0" borderId="13" xfId="101" applyNumberFormat="1" applyFont="1" applyFill="1" applyBorder="1" applyAlignment="1" applyProtection="1">
      <alignment horizontal="center" vertical="center" wrapText="1"/>
      <protection/>
    </xf>
    <xf numFmtId="0" fontId="38" fillId="0" borderId="13" xfId="101" applyFont="1" applyFill="1" applyBorder="1" applyAlignment="1" applyProtection="1">
      <alignment/>
      <protection/>
    </xf>
    <xf numFmtId="0" fontId="38" fillId="0" borderId="13" xfId="101" applyFont="1" applyFill="1" applyBorder="1" applyAlignment="1" applyProtection="1">
      <alignment vertical="center" wrapText="1"/>
      <protection/>
    </xf>
    <xf numFmtId="0" fontId="38" fillId="0" borderId="13" xfId="101" applyFont="1" applyFill="1" applyBorder="1" applyAlignment="1" applyProtection="1">
      <alignment vertical="center"/>
      <protection/>
    </xf>
    <xf numFmtId="0" fontId="38" fillId="0" borderId="13" xfId="101" applyFont="1" applyFill="1" applyBorder="1" applyAlignment="1" applyProtection="1">
      <alignment horizontal="left" vertical="center"/>
      <protection/>
    </xf>
    <xf numFmtId="49" fontId="0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0" fillId="0" borderId="13" xfId="101" applyFont="1" applyFill="1" applyBorder="1" applyAlignment="1" applyProtection="1">
      <alignment vertical="center" wrapText="1"/>
      <protection/>
    </xf>
    <xf numFmtId="0" fontId="39" fillId="0" borderId="13" xfId="101" applyFont="1" applyFill="1" applyBorder="1" applyAlignment="1" applyProtection="1">
      <alignment horizontal="left" vertical="center" wrapText="1" indent="1"/>
      <protection/>
    </xf>
    <xf numFmtId="0" fontId="39" fillId="0" borderId="13" xfId="0" applyFont="1" applyBorder="1" applyAlignment="1" applyProtection="1">
      <alignment horizontal="left" vertical="center" wrapText="1" indent="1"/>
      <protection/>
    </xf>
    <xf numFmtId="0" fontId="39" fillId="0" borderId="13" xfId="0" applyFont="1" applyBorder="1" applyAlignment="1" applyProtection="1">
      <alignment vertical="center" wrapText="1"/>
      <protection/>
    </xf>
    <xf numFmtId="0" fontId="38" fillId="0" borderId="13" xfId="101" applyFont="1" applyFill="1" applyBorder="1" applyAlignment="1" applyProtection="1">
      <alignment horizontal="left" vertical="center" wrapText="1" indent="1"/>
      <protection/>
    </xf>
    <xf numFmtId="49" fontId="37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37" fillId="0" borderId="13" xfId="101" applyFont="1" applyFill="1" applyBorder="1" applyAlignment="1" applyProtection="1">
      <alignment horizontal="left" vertical="center" wrapText="1" indent="1"/>
      <protection/>
    </xf>
    <xf numFmtId="0" fontId="37" fillId="0" borderId="13" xfId="101" applyFont="1" applyFill="1" applyBorder="1" applyAlignment="1" applyProtection="1">
      <alignment vertical="center" wrapText="1"/>
      <protection/>
    </xf>
    <xf numFmtId="0" fontId="40" fillId="0" borderId="13" xfId="101" applyFont="1" applyFill="1" applyBorder="1" applyAlignment="1" applyProtection="1">
      <alignment vertical="center" wrapText="1"/>
      <protection/>
    </xf>
    <xf numFmtId="0" fontId="56" fillId="0" borderId="13" xfId="101" applyFont="1" applyFill="1" applyBorder="1" applyAlignment="1" applyProtection="1">
      <alignment horizontal="left" vertical="center"/>
      <protection/>
    </xf>
    <xf numFmtId="0" fontId="37" fillId="0" borderId="13" xfId="0" applyFont="1" applyBorder="1" applyAlignment="1" applyProtection="1">
      <alignment vertical="center" wrapText="1"/>
      <protection/>
    </xf>
    <xf numFmtId="0" fontId="42" fillId="0" borderId="13" xfId="101" applyFont="1" applyFill="1" applyBorder="1" applyAlignment="1" applyProtection="1">
      <alignment horizontal="center"/>
      <protection/>
    </xf>
    <xf numFmtId="0" fontId="21" fillId="0" borderId="13" xfId="101" applyFont="1" applyFill="1" applyBorder="1" applyProtection="1">
      <alignment/>
      <protection/>
    </xf>
    <xf numFmtId="0" fontId="0" fillId="0" borderId="13" xfId="101" applyFont="1" applyFill="1" applyBorder="1" applyProtection="1">
      <alignment/>
      <protection/>
    </xf>
    <xf numFmtId="0" fontId="35" fillId="0" borderId="13" xfId="101" applyFont="1" applyFill="1" applyBorder="1" applyProtection="1">
      <alignment/>
      <protection/>
    </xf>
    <xf numFmtId="0" fontId="29" fillId="0" borderId="13" xfId="101" applyFont="1" applyFill="1" applyBorder="1" applyProtection="1">
      <alignment/>
      <protection/>
    </xf>
    <xf numFmtId="3" fontId="42" fillId="0" borderId="13" xfId="101" applyNumberFormat="1" applyFont="1" applyFill="1" applyBorder="1" applyAlignment="1" applyProtection="1">
      <alignment horizontal="center"/>
      <protection/>
    </xf>
    <xf numFmtId="0" fontId="16" fillId="0" borderId="13" xfId="101" applyFill="1" applyBorder="1" applyProtection="1">
      <alignment/>
      <protection/>
    </xf>
    <xf numFmtId="0" fontId="47" fillId="0" borderId="13" xfId="101" applyFont="1" applyFill="1" applyBorder="1" applyProtection="1">
      <alignment/>
      <protection/>
    </xf>
    <xf numFmtId="0" fontId="50" fillId="0" borderId="13" xfId="0" applyFont="1" applyBorder="1" applyAlignment="1">
      <alignment/>
    </xf>
    <xf numFmtId="49" fontId="57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49" fontId="42" fillId="0" borderId="13" xfId="0" applyNumberFormat="1" applyFont="1" applyBorder="1" applyAlignment="1">
      <alignment horizontal="right"/>
    </xf>
    <xf numFmtId="49" fontId="42" fillId="0" borderId="13" xfId="0" applyNumberFormat="1" applyFont="1" applyBorder="1" applyAlignment="1">
      <alignment/>
    </xf>
    <xf numFmtId="49" fontId="50" fillId="0" borderId="13" xfId="0" applyNumberFormat="1" applyFont="1" applyBorder="1" applyAlignment="1">
      <alignment/>
    </xf>
    <xf numFmtId="49" fontId="46" fillId="0" borderId="13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49" fontId="50" fillId="0" borderId="13" xfId="101" applyNumberFormat="1" applyFont="1" applyFill="1" applyBorder="1" applyAlignment="1" applyProtection="1">
      <alignment vertical="center" wrapText="1"/>
      <protection/>
    </xf>
    <xf numFmtId="0" fontId="50" fillId="0" borderId="13" xfId="101" applyFont="1" applyFill="1" applyBorder="1" applyAlignment="1" applyProtection="1">
      <alignment vertical="center" wrapText="1"/>
      <protection/>
    </xf>
    <xf numFmtId="49" fontId="57" fillId="0" borderId="13" xfId="101" applyNumberFormat="1" applyFont="1" applyFill="1" applyBorder="1" applyAlignment="1" applyProtection="1">
      <alignment horizontal="center" vertical="center" wrapText="1"/>
      <protection/>
    </xf>
    <xf numFmtId="0" fontId="57" fillId="0" borderId="13" xfId="101" applyFont="1" applyFill="1" applyBorder="1" applyAlignment="1" applyProtection="1">
      <alignment/>
      <protection/>
    </xf>
    <xf numFmtId="0" fontId="57" fillId="0" borderId="13" xfId="101" applyFont="1" applyFill="1" applyBorder="1" applyAlignment="1" applyProtection="1">
      <alignment vertical="center" wrapText="1"/>
      <protection/>
    </xf>
    <xf numFmtId="0" fontId="57" fillId="0" borderId="13" xfId="101" applyFont="1" applyFill="1" applyBorder="1" applyAlignment="1" applyProtection="1">
      <alignment vertical="center"/>
      <protection/>
    </xf>
    <xf numFmtId="0" fontId="57" fillId="0" borderId="13" xfId="101" applyFont="1" applyFill="1" applyBorder="1" applyAlignment="1" applyProtection="1">
      <alignment horizontal="left" vertical="center"/>
      <protection/>
    </xf>
    <xf numFmtId="49" fontId="21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21" fillId="0" borderId="13" xfId="101" applyFont="1" applyFill="1" applyBorder="1" applyAlignment="1" applyProtection="1">
      <alignment vertical="center" wrapText="1"/>
      <protection/>
    </xf>
    <xf numFmtId="0" fontId="21" fillId="0" borderId="13" xfId="101" applyFont="1" applyFill="1" applyBorder="1" applyAlignment="1" applyProtection="1">
      <alignment horizontal="left" vertical="center"/>
      <protection/>
    </xf>
    <xf numFmtId="0" fontId="50" fillId="0" borderId="13" xfId="101" applyFont="1" applyFill="1" applyBorder="1" applyAlignment="1" applyProtection="1">
      <alignment horizontal="left" vertical="center" wrapText="1" indent="1"/>
      <protection/>
    </xf>
    <xf numFmtId="0" fontId="50" fillId="0" borderId="13" xfId="0" applyFont="1" applyBorder="1" applyAlignment="1" applyProtection="1">
      <alignment horizontal="left" vertical="center" wrapText="1" indent="1"/>
      <protection/>
    </xf>
    <xf numFmtId="0" fontId="50" fillId="0" borderId="13" xfId="0" applyFont="1" applyBorder="1" applyAlignment="1" applyProtection="1">
      <alignment vertical="center" wrapText="1"/>
      <protection/>
    </xf>
    <xf numFmtId="49" fontId="42" fillId="0" borderId="13" xfId="101" applyNumberFormat="1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vertical="center" wrapText="1"/>
      <protection/>
    </xf>
    <xf numFmtId="0" fontId="57" fillId="0" borderId="13" xfId="101" applyFont="1" applyFill="1" applyBorder="1" applyAlignment="1" applyProtection="1">
      <alignment horizontal="left" vertical="center" wrapText="1" indent="1"/>
      <protection/>
    </xf>
    <xf numFmtId="0" fontId="42" fillId="0" borderId="13" xfId="101" applyFont="1" applyFill="1" applyBorder="1" applyAlignment="1" applyProtection="1">
      <alignment horizontal="left" vertical="center" wrapText="1" indent="1"/>
      <protection/>
    </xf>
    <xf numFmtId="0" fontId="42" fillId="0" borderId="13" xfId="101" applyFont="1" applyFill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vertical="center" wrapText="1"/>
      <protection/>
    </xf>
    <xf numFmtId="1" fontId="45" fillId="0" borderId="13" xfId="101" applyNumberFormat="1" applyFont="1" applyFill="1" applyBorder="1" applyProtection="1">
      <alignment/>
      <protection/>
    </xf>
    <xf numFmtId="1" fontId="46" fillId="0" borderId="13" xfId="101" applyNumberFormat="1" applyFont="1" applyFill="1" applyBorder="1" applyProtection="1">
      <alignment/>
      <protection/>
    </xf>
    <xf numFmtId="164" fontId="50" fillId="0" borderId="13" xfId="101" applyNumberFormat="1" applyFont="1" applyFill="1" applyBorder="1" applyAlignment="1" applyProtection="1">
      <alignment vertical="center" wrapText="1"/>
      <protection locked="0"/>
    </xf>
    <xf numFmtId="1" fontId="50" fillId="0" borderId="13" xfId="101" applyNumberFormat="1" applyFont="1" applyFill="1" applyBorder="1" applyProtection="1">
      <alignment/>
      <protection/>
    </xf>
    <xf numFmtId="164" fontId="42" fillId="0" borderId="13" xfId="101" applyNumberFormat="1" applyFont="1" applyFill="1" applyBorder="1" applyAlignment="1" applyProtection="1">
      <alignment vertical="center" wrapText="1"/>
      <protection locked="0"/>
    </xf>
    <xf numFmtId="1" fontId="57" fillId="0" borderId="13" xfId="101" applyNumberFormat="1" applyFont="1" applyFill="1" applyBorder="1" applyProtection="1">
      <alignment/>
      <protection/>
    </xf>
    <xf numFmtId="164" fontId="42" fillId="0" borderId="13" xfId="101" applyNumberFormat="1" applyFont="1" applyFill="1" applyBorder="1" applyAlignment="1" applyProtection="1">
      <alignment vertical="center" wrapText="1"/>
      <protection/>
    </xf>
    <xf numFmtId="1" fontId="42" fillId="0" borderId="13" xfId="101" applyNumberFormat="1" applyFont="1" applyFill="1" applyBorder="1" applyProtection="1">
      <alignment/>
      <protection/>
    </xf>
    <xf numFmtId="164" fontId="57" fillId="0" borderId="13" xfId="101" applyNumberFormat="1" applyFont="1" applyFill="1" applyBorder="1" applyAlignment="1" applyProtection="1">
      <alignment vertical="center" wrapText="1"/>
      <protection locked="0"/>
    </xf>
    <xf numFmtId="0" fontId="26" fillId="0" borderId="0" xfId="101" applyFont="1" applyFill="1" applyProtection="1">
      <alignment/>
      <protection/>
    </xf>
    <xf numFmtId="164" fontId="50" fillId="0" borderId="0" xfId="101" applyNumberFormat="1" applyFont="1" applyFill="1" applyBorder="1" applyAlignment="1" applyProtection="1">
      <alignment horizontal="left"/>
      <protection/>
    </xf>
    <xf numFmtId="0" fontId="21" fillId="0" borderId="0" xfId="101" applyFont="1" applyFill="1" applyAlignment="1" applyProtection="1">
      <alignment/>
      <protection/>
    </xf>
    <xf numFmtId="0" fontId="21" fillId="0" borderId="0" xfId="101" applyFont="1" applyFill="1" applyProtection="1">
      <alignment/>
      <protection/>
    </xf>
    <xf numFmtId="49" fontId="42" fillId="0" borderId="13" xfId="101" applyNumberFormat="1" applyFont="1" applyFill="1" applyBorder="1" applyAlignment="1" applyProtection="1">
      <alignment horizontal="right" vertical="center" wrapText="1" indent="1"/>
      <protection/>
    </xf>
    <xf numFmtId="0" fontId="42" fillId="0" borderId="13" xfId="101" applyFont="1" applyFill="1" applyBorder="1" applyAlignment="1" applyProtection="1">
      <alignment horizontal="left" vertical="center"/>
      <protection/>
    </xf>
    <xf numFmtId="0" fontId="26" fillId="0" borderId="0" xfId="101" applyFont="1" applyFill="1" applyProtection="1">
      <alignment/>
      <protection/>
    </xf>
    <xf numFmtId="164" fontId="46" fillId="0" borderId="13" xfId="0" applyNumberFormat="1" applyFont="1" applyBorder="1" applyAlignment="1" applyProtection="1" quotePrefix="1">
      <alignment vertical="center" wrapText="1"/>
      <protection/>
    </xf>
    <xf numFmtId="164" fontId="50" fillId="0" borderId="13" xfId="101" applyNumberFormat="1" applyFont="1" applyFill="1" applyBorder="1" applyAlignment="1" applyProtection="1">
      <alignment vertical="center" wrapText="1"/>
      <protection/>
    </xf>
    <xf numFmtId="0" fontId="46" fillId="0" borderId="0" xfId="101" applyFont="1" applyFill="1" applyProtection="1">
      <alignment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164" fontId="46" fillId="0" borderId="13" xfId="0" applyNumberFormat="1" applyFont="1" applyFill="1" applyBorder="1" applyAlignment="1" applyProtection="1">
      <alignment horizontal="center" vertical="center" wrapText="1"/>
      <protection/>
    </xf>
    <xf numFmtId="164" fontId="4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2" fillId="0" borderId="13" xfId="0" applyNumberFormat="1" applyFont="1" applyFill="1" applyBorder="1" applyAlignment="1" applyProtection="1">
      <alignment vertical="center" wrapText="1"/>
      <protection/>
    </xf>
    <xf numFmtId="164" fontId="4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13" xfId="0" applyNumberFormat="1" applyFont="1" applyFill="1" applyBorder="1" applyAlignment="1" applyProtection="1">
      <alignment vertical="center" wrapText="1"/>
      <protection locked="0"/>
    </xf>
    <xf numFmtId="164" fontId="46" fillId="0" borderId="13" xfId="0" applyNumberFormat="1" applyFont="1" applyFill="1" applyBorder="1" applyAlignment="1" applyProtection="1">
      <alignment vertical="center" wrapText="1"/>
      <protection/>
    </xf>
    <xf numFmtId="164" fontId="4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42" fillId="0" borderId="13" xfId="0" applyNumberFormat="1" applyFont="1" applyFill="1" applyBorder="1" applyAlignment="1" applyProtection="1">
      <alignment horizontal="center" vertical="center" wrapText="1"/>
      <protection/>
    </xf>
    <xf numFmtId="164" fontId="57" fillId="0" borderId="13" xfId="0" applyNumberFormat="1" applyFont="1" applyFill="1" applyBorder="1" applyAlignment="1" applyProtection="1">
      <alignment vertical="center" wrapText="1"/>
      <protection/>
    </xf>
    <xf numFmtId="164" fontId="5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46" fillId="0" borderId="0" xfId="0" applyNumberFormat="1" applyFont="1" applyFill="1" applyAlignment="1" applyProtection="1">
      <alignment horizontal="centerContinuous" vertical="center" wrapText="1"/>
      <protection/>
    </xf>
    <xf numFmtId="164" fontId="43" fillId="0" borderId="0" xfId="0" applyNumberFormat="1" applyFont="1" applyFill="1" applyAlignment="1" applyProtection="1">
      <alignment horizontal="centerContinuous" vertical="center" wrapText="1"/>
      <protection/>
    </xf>
    <xf numFmtId="164" fontId="42" fillId="0" borderId="0" xfId="0" applyNumberFormat="1" applyFont="1" applyFill="1" applyAlignment="1" applyProtection="1">
      <alignment vertical="center" wrapText="1"/>
      <protection/>
    </xf>
    <xf numFmtId="164" fontId="5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4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42" fillId="0" borderId="0" xfId="0" applyNumberFormat="1" applyFont="1" applyFill="1" applyAlignment="1" applyProtection="1">
      <alignment horizontal="centerContinuous" vertical="center"/>
      <protection/>
    </xf>
    <xf numFmtId="164" fontId="42" fillId="0" borderId="0" xfId="0" applyNumberFormat="1" applyFont="1" applyFill="1" applyAlignment="1" applyProtection="1">
      <alignment horizontal="center" vertical="center" wrapText="1"/>
      <protection/>
    </xf>
    <xf numFmtId="164" fontId="50" fillId="0" borderId="0" xfId="0" applyNumberFormat="1" applyFont="1" applyFill="1" applyAlignment="1" applyProtection="1">
      <alignment horizontal="right" vertical="center"/>
      <protection/>
    </xf>
    <xf numFmtId="164" fontId="42" fillId="0" borderId="13" xfId="0" applyNumberFormat="1" applyFont="1" applyFill="1" applyBorder="1" applyAlignment="1" applyProtection="1">
      <alignment horizontal="left" vertical="center" wrapText="1"/>
      <protection/>
    </xf>
    <xf numFmtId="164" fontId="46" fillId="0" borderId="13" xfId="0" applyNumberFormat="1" applyFont="1" applyFill="1" applyBorder="1" applyAlignment="1" applyProtection="1">
      <alignment horizontal="right" vertical="center" wrapText="1"/>
      <protection/>
    </xf>
    <xf numFmtId="164" fontId="53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6" xfId="100" applyNumberFormat="1" applyFont="1" applyBorder="1" applyAlignment="1" applyProtection="1">
      <alignment horizontal="left" vertical="center" wrapText="1"/>
      <protection locked="0"/>
    </xf>
    <xf numFmtId="164" fontId="29" fillId="0" borderId="15" xfId="100" applyNumberFormat="1" applyFont="1" applyBorder="1" applyAlignment="1" applyProtection="1">
      <alignment horizontal="left" vertical="center" wrapText="1"/>
      <protection locked="0"/>
    </xf>
    <xf numFmtId="164" fontId="58" fillId="0" borderId="0" xfId="100" applyNumberFormat="1" applyFont="1" applyAlignment="1">
      <alignment horizontal="center" vertical="center" wrapText="1"/>
      <protection/>
    </xf>
    <xf numFmtId="164" fontId="58" fillId="0" borderId="0" xfId="100" applyNumberFormat="1" applyFont="1" applyAlignment="1">
      <alignment vertical="center" wrapText="1"/>
      <protection/>
    </xf>
    <xf numFmtId="164" fontId="23" fillId="0" borderId="0" xfId="100" applyNumberFormat="1" applyFont="1" applyAlignment="1">
      <alignment horizontal="right" vertical="center"/>
      <protection/>
    </xf>
    <xf numFmtId="164" fontId="24" fillId="0" borderId="13" xfId="100" applyNumberFormat="1" applyFont="1" applyBorder="1" applyAlignment="1">
      <alignment horizontal="center" vertical="center" wrapText="1"/>
      <protection/>
    </xf>
    <xf numFmtId="164" fontId="24" fillId="0" borderId="13" xfId="100" applyNumberFormat="1" applyFont="1" applyBorder="1" applyAlignment="1">
      <alignment horizontal="centerContinuous" vertical="center" wrapText="1"/>
      <protection/>
    </xf>
    <xf numFmtId="164" fontId="24" fillId="0" borderId="13" xfId="100" applyNumberFormat="1" applyFont="1" applyBorder="1" applyAlignment="1">
      <alignment horizontal="centerContinuous" vertical="center"/>
      <protection/>
    </xf>
    <xf numFmtId="164" fontId="59" fillId="0" borderId="0" xfId="100" applyNumberFormat="1" applyFont="1" applyAlignment="1">
      <alignment vertical="center"/>
      <protection/>
    </xf>
    <xf numFmtId="164" fontId="59" fillId="0" borderId="0" xfId="100" applyNumberFormat="1" applyFont="1" applyAlignment="1">
      <alignment horizontal="center" vertical="center"/>
      <protection/>
    </xf>
    <xf numFmtId="164" fontId="59" fillId="0" borderId="0" xfId="100" applyNumberFormat="1" applyFont="1" applyAlignment="1">
      <alignment horizontal="center" vertical="center" wrapText="1"/>
      <protection/>
    </xf>
    <xf numFmtId="164" fontId="24" fillId="0" borderId="13" xfId="100" applyNumberFormat="1" applyFont="1" applyBorder="1" applyAlignment="1">
      <alignment horizontal="left" vertical="center" wrapText="1" indent="1"/>
      <protection/>
    </xf>
    <xf numFmtId="49" fontId="29" fillId="27" borderId="13" xfId="100" applyNumberFormat="1" applyFont="1" applyFill="1" applyBorder="1" applyAlignment="1">
      <alignment vertical="center" wrapText="1"/>
      <protection/>
    </xf>
    <xf numFmtId="164" fontId="29" fillId="27" borderId="13" xfId="100" applyNumberFormat="1" applyFont="1" applyFill="1" applyBorder="1" applyAlignment="1">
      <alignment vertical="center" wrapText="1"/>
      <protection/>
    </xf>
    <xf numFmtId="164" fontId="24" fillId="28" borderId="13" xfId="100" applyNumberFormat="1" applyFont="1" applyFill="1" applyBorder="1" applyAlignment="1">
      <alignment vertical="center" wrapText="1"/>
      <protection/>
    </xf>
    <xf numFmtId="164" fontId="29" fillId="0" borderId="13" xfId="100" applyNumberFormat="1" applyFont="1" applyBorder="1" applyAlignment="1" applyProtection="1">
      <alignment horizontal="left" vertical="center" wrapText="1" indent="1"/>
      <protection locked="0"/>
    </xf>
    <xf numFmtId="165" fontId="29" fillId="0" borderId="13" xfId="100" applyNumberFormat="1" applyFont="1" applyBorder="1" applyAlignment="1" applyProtection="1">
      <alignment vertical="center" wrapText="1"/>
      <protection locked="0"/>
    </xf>
    <xf numFmtId="164" fontId="29" fillId="28" borderId="13" xfId="100" applyNumberFormat="1" applyFont="1" applyFill="1" applyBorder="1" applyAlignment="1" applyProtection="1">
      <alignment vertical="center" wrapText="1"/>
      <protection locked="0"/>
    </xf>
    <xf numFmtId="0" fontId="60" fillId="0" borderId="0" xfId="98">
      <alignment/>
      <protection/>
    </xf>
    <xf numFmtId="0" fontId="63" fillId="0" borderId="13" xfId="98" applyFont="1" applyBorder="1" applyAlignment="1">
      <alignment horizontal="left" vertical="top" wrapText="1"/>
      <protection/>
    </xf>
    <xf numFmtId="3" fontId="63" fillId="0" borderId="13" xfId="98" applyNumberFormat="1" applyFont="1" applyBorder="1" applyAlignment="1">
      <alignment horizontal="right" vertical="top" wrapText="1"/>
      <protection/>
    </xf>
    <xf numFmtId="0" fontId="64" fillId="0" borderId="13" xfId="98" applyFont="1" applyBorder="1" applyAlignment="1">
      <alignment horizontal="left" vertical="top" wrapText="1"/>
      <protection/>
    </xf>
    <xf numFmtId="3" fontId="64" fillId="0" borderId="13" xfId="98" applyNumberFormat="1" applyFont="1" applyBorder="1" applyAlignment="1">
      <alignment horizontal="right" vertical="top" wrapText="1"/>
      <protection/>
    </xf>
    <xf numFmtId="0" fontId="63" fillId="0" borderId="0" xfId="98" applyFont="1">
      <alignment/>
      <protection/>
    </xf>
    <xf numFmtId="0" fontId="65" fillId="0" borderId="0" xfId="98" applyFont="1">
      <alignment/>
      <protection/>
    </xf>
    <xf numFmtId="0" fontId="66" fillId="0" borderId="13" xfId="98" applyFont="1" applyBorder="1" applyAlignment="1">
      <alignment horizontal="center" vertical="center"/>
      <protection/>
    </xf>
    <xf numFmtId="0" fontId="66" fillId="0" borderId="13" xfId="98" applyFont="1" applyBorder="1" applyAlignment="1">
      <alignment horizontal="center" vertical="top" wrapText="1"/>
      <protection/>
    </xf>
    <xf numFmtId="0" fontId="60" fillId="0" borderId="0" xfId="98" applyAlignment="1">
      <alignment horizontal="center"/>
      <protection/>
    </xf>
    <xf numFmtId="0" fontId="65" fillId="0" borderId="13" xfId="98" applyFont="1" applyBorder="1" applyAlignment="1">
      <alignment horizontal="center" vertical="top" wrapText="1"/>
      <protection/>
    </xf>
    <xf numFmtId="0" fontId="65" fillId="0" borderId="13" xfId="98" applyFont="1" applyBorder="1" applyAlignment="1">
      <alignment horizontal="left" vertical="top" wrapText="1"/>
      <protection/>
    </xf>
    <xf numFmtId="3" fontId="65" fillId="0" borderId="13" xfId="98" applyNumberFormat="1" applyFont="1" applyBorder="1" applyAlignment="1">
      <alignment horizontal="right" vertical="top" wrapText="1"/>
      <protection/>
    </xf>
    <xf numFmtId="1" fontId="65" fillId="0" borderId="13" xfId="98" applyNumberFormat="1" applyFont="1" applyBorder="1">
      <alignment/>
      <protection/>
    </xf>
    <xf numFmtId="49" fontId="65" fillId="0" borderId="13" xfId="98" applyNumberFormat="1" applyFont="1" applyBorder="1" applyAlignment="1">
      <alignment horizontal="center" vertical="top" wrapText="1"/>
      <protection/>
    </xf>
    <xf numFmtId="0" fontId="66" fillId="0" borderId="13" xfId="98" applyFont="1" applyBorder="1" applyAlignment="1">
      <alignment horizontal="left" vertical="top" wrapText="1"/>
      <protection/>
    </xf>
    <xf numFmtId="3" fontId="66" fillId="0" borderId="13" xfId="98" applyNumberFormat="1" applyFont="1" applyBorder="1" applyAlignment="1">
      <alignment horizontal="right" vertical="top" wrapText="1"/>
      <protection/>
    </xf>
    <xf numFmtId="1" fontId="66" fillId="0" borderId="13" xfId="98" applyNumberFormat="1" applyFont="1" applyBorder="1">
      <alignment/>
      <protection/>
    </xf>
    <xf numFmtId="3" fontId="60" fillId="0" borderId="0" xfId="98" applyNumberFormat="1">
      <alignment/>
      <protection/>
    </xf>
    <xf numFmtId="49" fontId="65" fillId="0" borderId="0" xfId="98" applyNumberFormat="1" applyFont="1" applyBorder="1" applyAlignment="1">
      <alignment horizontal="center" vertical="top" wrapText="1"/>
      <protection/>
    </xf>
    <xf numFmtId="0" fontId="66" fillId="0" borderId="0" xfId="98" applyFont="1" applyBorder="1" applyAlignment="1">
      <alignment horizontal="left" vertical="top" wrapText="1"/>
      <protection/>
    </xf>
    <xf numFmtId="3" fontId="66" fillId="0" borderId="0" xfId="98" applyNumberFormat="1" applyFont="1" applyBorder="1" applyAlignment="1">
      <alignment horizontal="right" vertical="top" wrapText="1"/>
      <protection/>
    </xf>
    <xf numFmtId="1" fontId="65" fillId="0" borderId="0" xfId="98" applyNumberFormat="1" applyFont="1" applyBorder="1">
      <alignment/>
      <protection/>
    </xf>
    <xf numFmtId="0" fontId="60" fillId="0" borderId="0" xfId="98" applyBorder="1">
      <alignment/>
      <protection/>
    </xf>
    <xf numFmtId="0" fontId="67" fillId="0" borderId="0" xfId="98" applyFont="1">
      <alignment/>
      <protection/>
    </xf>
    <xf numFmtId="0" fontId="68" fillId="0" borderId="13" xfId="98" applyFont="1" applyBorder="1" applyAlignment="1">
      <alignment horizontal="left" vertical="top" wrapText="1"/>
      <protection/>
    </xf>
    <xf numFmtId="1" fontId="65" fillId="0" borderId="0" xfId="98" applyNumberFormat="1" applyFont="1">
      <alignment/>
      <protection/>
    </xf>
    <xf numFmtId="0" fontId="61" fillId="0" borderId="0" xfId="98" applyFont="1" applyAlignment="1">
      <alignment/>
      <protection/>
    </xf>
    <xf numFmtId="0" fontId="63" fillId="0" borderId="13" xfId="0" applyFont="1" applyBorder="1" applyAlignment="1">
      <alignment horizontal="left" vertical="top" wrapText="1"/>
    </xf>
    <xf numFmtId="3" fontId="63" fillId="0" borderId="13" xfId="0" applyNumberFormat="1" applyFont="1" applyBorder="1" applyAlignment="1">
      <alignment horizontal="right" vertical="top" wrapText="1"/>
    </xf>
    <xf numFmtId="0" fontId="64" fillId="0" borderId="13" xfId="0" applyFont="1" applyBorder="1" applyAlignment="1">
      <alignment horizontal="left" vertical="top" wrapText="1"/>
    </xf>
    <xf numFmtId="3" fontId="64" fillId="0" borderId="13" xfId="0" applyNumberFormat="1" applyFont="1" applyBorder="1" applyAlignment="1">
      <alignment horizontal="right" vertical="top" wrapText="1"/>
    </xf>
    <xf numFmtId="49" fontId="70" fillId="0" borderId="0" xfId="98" applyNumberFormat="1" applyFont="1" applyBorder="1" applyAlignment="1">
      <alignment horizontal="center" vertical="top" wrapText="1"/>
      <protection/>
    </xf>
    <xf numFmtId="0" fontId="68" fillId="0" borderId="0" xfId="98" applyFont="1" applyBorder="1" applyAlignment="1">
      <alignment horizontal="left" vertical="top" wrapText="1"/>
      <protection/>
    </xf>
    <xf numFmtId="3" fontId="68" fillId="0" borderId="0" xfId="98" applyNumberFormat="1" applyFont="1" applyBorder="1" applyAlignment="1">
      <alignment horizontal="right" vertical="top" wrapText="1"/>
      <protection/>
    </xf>
    <xf numFmtId="1" fontId="70" fillId="0" borderId="0" xfId="98" applyNumberFormat="1" applyFont="1" applyBorder="1">
      <alignment/>
      <protection/>
    </xf>
    <xf numFmtId="0" fontId="70" fillId="0" borderId="0" xfId="98" applyFont="1">
      <alignment/>
      <protection/>
    </xf>
    <xf numFmtId="1" fontId="70" fillId="0" borderId="0" xfId="98" applyNumberFormat="1" applyFont="1">
      <alignment/>
      <protection/>
    </xf>
    <xf numFmtId="0" fontId="71" fillId="0" borderId="0" xfId="100" applyFont="1">
      <alignment/>
      <protection/>
    </xf>
    <xf numFmtId="3" fontId="71" fillId="0" borderId="0" xfId="100" applyNumberFormat="1" applyFont="1">
      <alignment/>
      <protection/>
    </xf>
    <xf numFmtId="3" fontId="53" fillId="0" borderId="0" xfId="100" applyNumberFormat="1" applyFont="1" applyAlignment="1">
      <alignment horizontal="right"/>
      <protection/>
    </xf>
    <xf numFmtId="0" fontId="0" fillId="0" borderId="0" xfId="100">
      <alignment/>
      <protection/>
    </xf>
    <xf numFmtId="3" fontId="59" fillId="0" borderId="0" xfId="100" applyNumberFormat="1" applyFont="1" applyFill="1" applyBorder="1">
      <alignment/>
      <protection/>
    </xf>
    <xf numFmtId="0" fontId="59" fillId="0" borderId="0" xfId="100" applyFont="1" applyFill="1" applyBorder="1">
      <alignment/>
      <protection/>
    </xf>
    <xf numFmtId="3" fontId="0" fillId="0" borderId="0" xfId="100" applyNumberFormat="1">
      <alignment/>
      <protection/>
    </xf>
    <xf numFmtId="3" fontId="35" fillId="0" borderId="0" xfId="100" applyNumberFormat="1" applyFont="1" applyAlignment="1">
      <alignment horizontal="center"/>
      <protection/>
    </xf>
    <xf numFmtId="0" fontId="71" fillId="0" borderId="17" xfId="100" applyFont="1" applyBorder="1" applyAlignment="1">
      <alignment horizontal="center"/>
      <protection/>
    </xf>
    <xf numFmtId="0" fontId="71" fillId="0" borderId="16" xfId="100" applyFont="1" applyBorder="1">
      <alignment/>
      <protection/>
    </xf>
    <xf numFmtId="3" fontId="27" fillId="0" borderId="16" xfId="100" applyNumberFormat="1" applyFont="1" applyBorder="1" applyAlignment="1">
      <alignment horizontal="center"/>
      <protection/>
    </xf>
    <xf numFmtId="3" fontId="27" fillId="0" borderId="13" xfId="100" applyNumberFormat="1" applyFont="1" applyBorder="1" applyAlignment="1">
      <alignment horizontal="center"/>
      <protection/>
    </xf>
    <xf numFmtId="3" fontId="27" fillId="0" borderId="18" xfId="100" applyNumberFormat="1" applyFont="1" applyBorder="1" applyAlignment="1">
      <alignment horizontal="center"/>
      <protection/>
    </xf>
    <xf numFmtId="0" fontId="0" fillId="0" borderId="19" xfId="100" applyFont="1" applyBorder="1" applyAlignment="1">
      <alignment horizontal="center"/>
      <protection/>
    </xf>
    <xf numFmtId="0" fontId="0" fillId="0" borderId="16" xfId="100" applyFont="1" applyBorder="1">
      <alignment/>
      <protection/>
    </xf>
    <xf numFmtId="0" fontId="0" fillId="0" borderId="18" xfId="100" applyFont="1" applyBorder="1">
      <alignment/>
      <protection/>
    </xf>
    <xf numFmtId="3" fontId="0" fillId="0" borderId="18" xfId="100" applyNumberFormat="1" applyFont="1" applyBorder="1">
      <alignment/>
      <protection/>
    </xf>
    <xf numFmtId="0" fontId="0" fillId="0" borderId="16" xfId="100" applyFont="1" applyBorder="1">
      <alignment/>
      <protection/>
    </xf>
    <xf numFmtId="0" fontId="0" fillId="0" borderId="20" xfId="100" applyFont="1" applyBorder="1" applyAlignment="1">
      <alignment horizontal="left" vertical="center"/>
      <protection/>
    </xf>
    <xf numFmtId="3" fontId="0" fillId="0" borderId="16" xfId="100" applyNumberFormat="1" applyFont="1" applyBorder="1" applyAlignment="1">
      <alignment horizontal="right"/>
      <protection/>
    </xf>
    <xf numFmtId="3" fontId="0" fillId="0" borderId="13" xfId="100" applyNumberFormat="1" applyFont="1" applyBorder="1" applyAlignment="1">
      <alignment horizontal="right"/>
      <protection/>
    </xf>
    <xf numFmtId="0" fontId="0" fillId="0" borderId="20" xfId="100" applyFont="1" applyBorder="1" applyAlignment="1">
      <alignment horizontal="left" vertical="center"/>
      <protection/>
    </xf>
    <xf numFmtId="0" fontId="35" fillId="0" borderId="16" xfId="100" applyFont="1" applyBorder="1">
      <alignment/>
      <protection/>
    </xf>
    <xf numFmtId="3" fontId="35" fillId="0" borderId="16" xfId="100" applyNumberFormat="1" applyFont="1" applyBorder="1">
      <alignment/>
      <protection/>
    </xf>
    <xf numFmtId="3" fontId="35" fillId="0" borderId="13" xfId="100" applyNumberFormat="1" applyFont="1" applyBorder="1">
      <alignment/>
      <protection/>
    </xf>
    <xf numFmtId="3" fontId="35" fillId="0" borderId="18" xfId="100" applyNumberFormat="1" applyFont="1" applyBorder="1">
      <alignment/>
      <protection/>
    </xf>
    <xf numFmtId="0" fontId="35" fillId="0" borderId="0" xfId="100" applyFont="1">
      <alignment/>
      <protection/>
    </xf>
    <xf numFmtId="0" fontId="0" fillId="0" borderId="18" xfId="100" applyFont="1" applyFill="1" applyBorder="1">
      <alignment/>
      <protection/>
    </xf>
    <xf numFmtId="3" fontId="35" fillId="0" borderId="21" xfId="100" applyNumberFormat="1" applyFont="1" applyBorder="1">
      <alignment/>
      <protection/>
    </xf>
    <xf numFmtId="0" fontId="23" fillId="29" borderId="16" xfId="100" applyFont="1" applyFill="1" applyBorder="1">
      <alignment/>
      <protection/>
    </xf>
    <xf numFmtId="0" fontId="23" fillId="26" borderId="18" xfId="100" applyFont="1" applyFill="1" applyBorder="1">
      <alignment/>
      <protection/>
    </xf>
    <xf numFmtId="3" fontId="23" fillId="26" borderId="16" xfId="100" applyNumberFormat="1" applyFont="1" applyFill="1" applyBorder="1">
      <alignment/>
      <protection/>
    </xf>
    <xf numFmtId="3" fontId="23" fillId="26" borderId="13" xfId="100" applyNumberFormat="1" applyFont="1" applyFill="1" applyBorder="1">
      <alignment/>
      <protection/>
    </xf>
    <xf numFmtId="3" fontId="23" fillId="26" borderId="18" xfId="100" applyNumberFormat="1" applyFont="1" applyFill="1" applyBorder="1">
      <alignment/>
      <protection/>
    </xf>
    <xf numFmtId="0" fontId="23" fillId="0" borderId="0" xfId="100" applyFont="1">
      <alignment/>
      <protection/>
    </xf>
    <xf numFmtId="0" fontId="35" fillId="28" borderId="16" xfId="100" applyFont="1" applyFill="1" applyBorder="1">
      <alignment/>
      <protection/>
    </xf>
    <xf numFmtId="0" fontId="35" fillId="28" borderId="18" xfId="100" applyFont="1" applyFill="1" applyBorder="1">
      <alignment/>
      <protection/>
    </xf>
    <xf numFmtId="3" fontId="35" fillId="28" borderId="16" xfId="100" applyNumberFormat="1" applyFont="1" applyFill="1" applyBorder="1">
      <alignment/>
      <protection/>
    </xf>
    <xf numFmtId="3" fontId="35" fillId="28" borderId="13" xfId="100" applyNumberFormat="1" applyFont="1" applyFill="1" applyBorder="1">
      <alignment/>
      <protection/>
    </xf>
    <xf numFmtId="3" fontId="35" fillId="28" borderId="18" xfId="100" applyNumberFormat="1" applyFont="1" applyFill="1" applyBorder="1">
      <alignment/>
      <protection/>
    </xf>
    <xf numFmtId="3" fontId="35" fillId="28" borderId="21" xfId="100" applyNumberFormat="1" applyFont="1" applyFill="1" applyBorder="1">
      <alignment/>
      <protection/>
    </xf>
    <xf numFmtId="0" fontId="35" fillId="28" borderId="0" xfId="100" applyFont="1" applyFill="1">
      <alignment/>
      <protection/>
    </xf>
    <xf numFmtId="0" fontId="0" fillId="0" borderId="18" xfId="100" applyFont="1" applyBorder="1">
      <alignment/>
      <protection/>
    </xf>
    <xf numFmtId="3" fontId="0" fillId="0" borderId="16" xfId="100" applyNumberFormat="1" applyFont="1" applyBorder="1">
      <alignment/>
      <protection/>
    </xf>
    <xf numFmtId="3" fontId="0" fillId="0" borderId="13" xfId="100" applyNumberFormat="1" applyFont="1" applyBorder="1">
      <alignment/>
      <protection/>
    </xf>
    <xf numFmtId="3" fontId="0" fillId="0" borderId="22" xfId="100" applyNumberFormat="1" applyFont="1" applyBorder="1">
      <alignment/>
      <protection/>
    </xf>
    <xf numFmtId="0" fontId="0" fillId="0" borderId="0" xfId="100" applyFont="1">
      <alignment/>
      <protection/>
    </xf>
    <xf numFmtId="3" fontId="35" fillId="28" borderId="22" xfId="100" applyNumberFormat="1" applyFont="1" applyFill="1" applyBorder="1">
      <alignment/>
      <protection/>
    </xf>
    <xf numFmtId="0" fontId="0" fillId="0" borderId="16" xfId="100" applyFont="1" applyFill="1" applyBorder="1">
      <alignment/>
      <protection/>
    </xf>
    <xf numFmtId="0" fontId="0" fillId="0" borderId="18" xfId="100" applyFont="1" applyFill="1" applyBorder="1">
      <alignment/>
      <protection/>
    </xf>
    <xf numFmtId="4" fontId="0" fillId="0" borderId="16" xfId="100" applyNumberFormat="1" applyFont="1" applyFill="1" applyBorder="1">
      <alignment/>
      <protection/>
    </xf>
    <xf numFmtId="3" fontId="0" fillId="0" borderId="13" xfId="100" applyNumberFormat="1" applyFont="1" applyFill="1" applyBorder="1">
      <alignment/>
      <protection/>
    </xf>
    <xf numFmtId="3" fontId="0" fillId="0" borderId="22" xfId="100" applyNumberFormat="1" applyFont="1" applyFill="1" applyBorder="1">
      <alignment/>
      <protection/>
    </xf>
    <xf numFmtId="3" fontId="0" fillId="0" borderId="16" xfId="100" applyNumberFormat="1" applyFont="1" applyFill="1" applyBorder="1">
      <alignment/>
      <protection/>
    </xf>
    <xf numFmtId="3" fontId="0" fillId="0" borderId="18" xfId="100" applyNumberFormat="1" applyFont="1" applyFill="1" applyBorder="1">
      <alignment/>
      <protection/>
    </xf>
    <xf numFmtId="0" fontId="35" fillId="11" borderId="16" xfId="100" applyFont="1" applyFill="1" applyBorder="1">
      <alignment/>
      <protection/>
    </xf>
    <xf numFmtId="0" fontId="35" fillId="11" borderId="18" xfId="100" applyFont="1" applyFill="1" applyBorder="1">
      <alignment/>
      <protection/>
    </xf>
    <xf numFmtId="3" fontId="35" fillId="11" borderId="16" xfId="100" applyNumberFormat="1" applyFont="1" applyFill="1" applyBorder="1">
      <alignment/>
      <protection/>
    </xf>
    <xf numFmtId="3" fontId="35" fillId="11" borderId="13" xfId="100" applyNumberFormat="1" applyFont="1" applyFill="1" applyBorder="1">
      <alignment/>
      <protection/>
    </xf>
    <xf numFmtId="3" fontId="35" fillId="11" borderId="18" xfId="100" applyNumberFormat="1" applyFont="1" applyFill="1" applyBorder="1">
      <alignment/>
      <protection/>
    </xf>
    <xf numFmtId="3" fontId="35" fillId="11" borderId="22" xfId="100" applyNumberFormat="1" applyFont="1" applyFill="1" applyBorder="1">
      <alignment/>
      <protection/>
    </xf>
    <xf numFmtId="3" fontId="23" fillId="26" borderId="22" xfId="100" applyNumberFormat="1" applyFont="1" applyFill="1" applyBorder="1">
      <alignment/>
      <protection/>
    </xf>
    <xf numFmtId="0" fontId="23" fillId="0" borderId="16" xfId="100" applyFont="1" applyFill="1" applyBorder="1">
      <alignment/>
      <protection/>
    </xf>
    <xf numFmtId="0" fontId="23" fillId="0" borderId="18" xfId="100" applyFont="1" applyFill="1" applyBorder="1">
      <alignment/>
      <protection/>
    </xf>
    <xf numFmtId="3" fontId="23" fillId="0" borderId="16" xfId="100" applyNumberFormat="1" applyFont="1" applyBorder="1">
      <alignment/>
      <protection/>
    </xf>
    <xf numFmtId="3" fontId="23" fillId="0" borderId="13" xfId="100" applyNumberFormat="1" applyFont="1" applyBorder="1">
      <alignment/>
      <protection/>
    </xf>
    <xf numFmtId="3" fontId="23" fillId="0" borderId="18" xfId="100" applyNumberFormat="1" applyFont="1" applyBorder="1">
      <alignment/>
      <protection/>
    </xf>
    <xf numFmtId="3" fontId="23" fillId="0" borderId="22" xfId="100" applyNumberFormat="1" applyFont="1" applyBorder="1">
      <alignment/>
      <protection/>
    </xf>
    <xf numFmtId="0" fontId="59" fillId="0" borderId="23" xfId="100" applyFont="1" applyBorder="1">
      <alignment/>
      <protection/>
    </xf>
    <xf numFmtId="0" fontId="59" fillId="0" borderId="24" xfId="100" applyFont="1" applyBorder="1">
      <alignment/>
      <protection/>
    </xf>
    <xf numFmtId="3" fontId="59" fillId="0" borderId="24" xfId="100" applyNumberFormat="1" applyFont="1" applyBorder="1">
      <alignment/>
      <protection/>
    </xf>
    <xf numFmtId="3" fontId="27" fillId="0" borderId="24" xfId="100" applyNumberFormat="1" applyFont="1" applyBorder="1">
      <alignment/>
      <protection/>
    </xf>
    <xf numFmtId="0" fontId="58" fillId="0" borderId="13" xfId="100" applyFont="1" applyBorder="1">
      <alignment/>
      <protection/>
    </xf>
    <xf numFmtId="0" fontId="35" fillId="25" borderId="13" xfId="100" applyFont="1" applyFill="1" applyBorder="1">
      <alignment/>
      <protection/>
    </xf>
    <xf numFmtId="3" fontId="35" fillId="29" borderId="16" xfId="100" applyNumberFormat="1" applyFont="1" applyFill="1" applyBorder="1">
      <alignment/>
      <protection/>
    </xf>
    <xf numFmtId="3" fontId="35" fillId="29" borderId="13" xfId="100" applyNumberFormat="1" applyFont="1" applyFill="1" applyBorder="1">
      <alignment/>
      <protection/>
    </xf>
    <xf numFmtId="3" fontId="35" fillId="29" borderId="18" xfId="100" applyNumberFormat="1" applyFont="1" applyFill="1" applyBorder="1">
      <alignment/>
      <protection/>
    </xf>
    <xf numFmtId="3" fontId="35" fillId="29" borderId="22" xfId="100" applyNumberFormat="1" applyFont="1" applyFill="1" applyBorder="1">
      <alignment/>
      <protection/>
    </xf>
    <xf numFmtId="0" fontId="35" fillId="29" borderId="16" xfId="100" applyFont="1" applyFill="1" applyBorder="1">
      <alignment/>
      <protection/>
    </xf>
    <xf numFmtId="0" fontId="35" fillId="29" borderId="13" xfId="100" applyFont="1" applyFill="1" applyBorder="1">
      <alignment/>
      <protection/>
    </xf>
    <xf numFmtId="3" fontId="35" fillId="29" borderId="21" xfId="100" applyNumberFormat="1" applyFont="1" applyFill="1" applyBorder="1">
      <alignment/>
      <protection/>
    </xf>
    <xf numFmtId="0" fontId="23" fillId="26" borderId="25" xfId="100" applyFont="1" applyFill="1" applyBorder="1">
      <alignment/>
      <protection/>
    </xf>
    <xf numFmtId="3" fontId="23" fillId="26" borderId="21" xfId="100" applyNumberFormat="1" applyFont="1" applyFill="1" applyBorder="1">
      <alignment/>
      <protection/>
    </xf>
    <xf numFmtId="0" fontId="23" fillId="0" borderId="0" xfId="100" applyFont="1" applyFill="1">
      <alignment/>
      <protection/>
    </xf>
    <xf numFmtId="0" fontId="0" fillId="0" borderId="16" xfId="100" applyFont="1" applyFill="1" applyBorder="1">
      <alignment/>
      <protection/>
    </xf>
    <xf numFmtId="3" fontId="0" fillId="0" borderId="21" xfId="100" applyNumberFormat="1" applyFont="1" applyFill="1" applyBorder="1">
      <alignment/>
      <protection/>
    </xf>
    <xf numFmtId="180" fontId="0" fillId="0" borderId="16" xfId="100" applyNumberFormat="1" applyFont="1" applyFill="1" applyBorder="1">
      <alignment/>
      <protection/>
    </xf>
    <xf numFmtId="0" fontId="0" fillId="0" borderId="25" xfId="100" applyFont="1" applyFill="1" applyBorder="1">
      <alignment/>
      <protection/>
    </xf>
    <xf numFmtId="3" fontId="57" fillId="0" borderId="13" xfId="101" applyNumberFormat="1" applyFont="1" applyFill="1" applyBorder="1" applyAlignment="1" applyProtection="1">
      <alignment vertical="center"/>
      <protection/>
    </xf>
    <xf numFmtId="164" fontId="46" fillId="0" borderId="13" xfId="101" applyNumberFormat="1" applyFont="1" applyFill="1" applyBorder="1" applyAlignment="1" applyProtection="1">
      <alignment vertical="center" wrapText="1"/>
      <protection locked="0"/>
    </xf>
    <xf numFmtId="0" fontId="42" fillId="0" borderId="0" xfId="99" applyFont="1">
      <alignment/>
      <protection/>
    </xf>
    <xf numFmtId="0" fontId="0" fillId="0" borderId="0" xfId="0" applyAlignment="1">
      <alignment/>
    </xf>
    <xf numFmtId="0" fontId="41" fillId="0" borderId="0" xfId="99">
      <alignment/>
      <protection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2" fillId="0" borderId="0" xfId="99" applyFont="1" applyAlignment="1">
      <alignment wrapText="1"/>
      <protection/>
    </xf>
    <xf numFmtId="0" fontId="42" fillId="0" borderId="17" xfId="99" applyFont="1" applyBorder="1" applyAlignment="1">
      <alignment horizontal="center" vertical="center"/>
      <protection/>
    </xf>
    <xf numFmtId="0" fontId="42" fillId="0" borderId="26" xfId="99" applyFont="1" applyBorder="1" applyAlignment="1">
      <alignment horizontal="center" vertical="center" wrapText="1"/>
      <protection/>
    </xf>
    <xf numFmtId="0" fontId="42" fillId="0" borderId="16" xfId="99" applyFont="1" applyBorder="1" applyAlignment="1">
      <alignment horizontal="center" vertical="center"/>
      <protection/>
    </xf>
    <xf numFmtId="0" fontId="42" fillId="0" borderId="18" xfId="99" applyFont="1" applyBorder="1" applyAlignment="1">
      <alignment horizontal="center" vertical="center" wrapText="1"/>
      <protection/>
    </xf>
    <xf numFmtId="0" fontId="42" fillId="0" borderId="16" xfId="99" applyFont="1" applyBorder="1" applyAlignment="1">
      <alignment horizontal="center" vertical="center" wrapText="1"/>
      <protection/>
    </xf>
    <xf numFmtId="0" fontId="42" fillId="0" borderId="27" xfId="99" applyFont="1" applyBorder="1" applyAlignment="1">
      <alignment horizontal="center" vertical="center" wrapText="1"/>
      <protection/>
    </xf>
    <xf numFmtId="0" fontId="57" fillId="0" borderId="16" xfId="99" applyFont="1" applyBorder="1">
      <alignment/>
      <protection/>
    </xf>
    <xf numFmtId="0" fontId="57" fillId="0" borderId="18" xfId="99" applyFont="1" applyBorder="1" applyAlignment="1">
      <alignment wrapText="1"/>
      <protection/>
    </xf>
    <xf numFmtId="3" fontId="57" fillId="0" borderId="16" xfId="99" applyNumberFormat="1" applyFont="1" applyBorder="1">
      <alignment/>
      <protection/>
    </xf>
    <xf numFmtId="3" fontId="57" fillId="0" borderId="27" xfId="99" applyNumberFormat="1" applyFont="1" applyBorder="1">
      <alignment/>
      <protection/>
    </xf>
    <xf numFmtId="3" fontId="57" fillId="0" borderId="18" xfId="99" applyNumberFormat="1" applyFont="1" applyBorder="1">
      <alignment/>
      <protection/>
    </xf>
    <xf numFmtId="3" fontId="50" fillId="0" borderId="28" xfId="99" applyNumberFormat="1" applyFont="1" applyBorder="1">
      <alignment/>
      <protection/>
    </xf>
    <xf numFmtId="3" fontId="50" fillId="0" borderId="13" xfId="99" applyNumberFormat="1" applyFont="1" applyBorder="1">
      <alignment/>
      <protection/>
    </xf>
    <xf numFmtId="3" fontId="50" fillId="0" borderId="18" xfId="99" applyNumberFormat="1" applyFont="1" applyBorder="1">
      <alignment/>
      <protection/>
    </xf>
    <xf numFmtId="0" fontId="73" fillId="0" borderId="0" xfId="99" applyFont="1">
      <alignment/>
      <protection/>
    </xf>
    <xf numFmtId="3" fontId="42" fillId="0" borderId="16" xfId="99" applyNumberFormat="1" applyFont="1" applyBorder="1">
      <alignment/>
      <protection/>
    </xf>
    <xf numFmtId="3" fontId="42" fillId="0" borderId="27" xfId="99" applyNumberFormat="1" applyFont="1" applyBorder="1">
      <alignment/>
      <protection/>
    </xf>
    <xf numFmtId="3" fontId="42" fillId="0" borderId="18" xfId="99" applyNumberFormat="1" applyFont="1" applyBorder="1">
      <alignment/>
      <protection/>
    </xf>
    <xf numFmtId="0" fontId="46" fillId="0" borderId="16" xfId="99" applyFont="1" applyBorder="1">
      <alignment/>
      <protection/>
    </xf>
    <xf numFmtId="0" fontId="46" fillId="0" borderId="18" xfId="99" applyFont="1" applyBorder="1" applyAlignment="1">
      <alignment wrapText="1"/>
      <protection/>
    </xf>
    <xf numFmtId="3" fontId="46" fillId="0" borderId="16" xfId="99" applyNumberFormat="1" applyFont="1" applyBorder="1">
      <alignment/>
      <protection/>
    </xf>
    <xf numFmtId="3" fontId="46" fillId="0" borderId="27" xfId="99" applyNumberFormat="1" applyFont="1" applyBorder="1">
      <alignment/>
      <protection/>
    </xf>
    <xf numFmtId="3" fontId="46" fillId="0" borderId="13" xfId="99" applyNumberFormat="1" applyFont="1" applyBorder="1">
      <alignment/>
      <protection/>
    </xf>
    <xf numFmtId="3" fontId="46" fillId="0" borderId="18" xfId="99" applyNumberFormat="1" applyFont="1" applyBorder="1">
      <alignment/>
      <protection/>
    </xf>
    <xf numFmtId="3" fontId="46" fillId="0" borderId="28" xfId="99" applyNumberFormat="1" applyFont="1" applyBorder="1">
      <alignment/>
      <protection/>
    </xf>
    <xf numFmtId="0" fontId="43" fillId="0" borderId="0" xfId="99" applyFont="1">
      <alignment/>
      <protection/>
    </xf>
    <xf numFmtId="0" fontId="46" fillId="0" borderId="29" xfId="99" applyFont="1" applyBorder="1">
      <alignment/>
      <protection/>
    </xf>
    <xf numFmtId="0" fontId="46" fillId="0" borderId="30" xfId="99" applyFont="1" applyBorder="1" applyAlignment="1">
      <alignment wrapText="1"/>
      <protection/>
    </xf>
    <xf numFmtId="3" fontId="46" fillId="0" borderId="29" xfId="99" applyNumberFormat="1" applyFont="1" applyBorder="1">
      <alignment/>
      <protection/>
    </xf>
    <xf numFmtId="3" fontId="46" fillId="0" borderId="31" xfId="99" applyNumberFormat="1" applyFont="1" applyBorder="1">
      <alignment/>
      <protection/>
    </xf>
    <xf numFmtId="3" fontId="46" fillId="0" borderId="32" xfId="99" applyNumberFormat="1" applyFont="1" applyBorder="1">
      <alignment/>
      <protection/>
    </xf>
    <xf numFmtId="3" fontId="46" fillId="0" borderId="30" xfId="99" applyNumberFormat="1" applyFont="1" applyBorder="1">
      <alignment/>
      <protection/>
    </xf>
    <xf numFmtId="3" fontId="46" fillId="0" borderId="33" xfId="99" applyNumberFormat="1" applyFont="1" applyBorder="1">
      <alignment/>
      <protection/>
    </xf>
    <xf numFmtId="0" fontId="45" fillId="0" borderId="0" xfId="99" applyFont="1" applyAlignment="1">
      <alignment/>
      <protection/>
    </xf>
    <xf numFmtId="164" fontId="49" fillId="0" borderId="0" xfId="101" applyNumberFormat="1" applyFont="1" applyFill="1" applyBorder="1" applyAlignment="1" applyProtection="1">
      <alignment horizontal="left" vertical="center"/>
      <protection/>
    </xf>
    <xf numFmtId="164" fontId="50" fillId="0" borderId="0" xfId="101" applyNumberFormat="1" applyFont="1" applyFill="1" applyBorder="1" applyAlignment="1" applyProtection="1">
      <alignment horizontal="left"/>
      <protection/>
    </xf>
    <xf numFmtId="0" fontId="43" fillId="0" borderId="0" xfId="101" applyFont="1" applyFill="1" applyAlignment="1" applyProtection="1">
      <alignment horizontal="center"/>
      <protection/>
    </xf>
    <xf numFmtId="0" fontId="41" fillId="0" borderId="0" xfId="101" applyFont="1" applyFill="1" applyAlignment="1" applyProtection="1">
      <alignment horizontal="right"/>
      <protection/>
    </xf>
    <xf numFmtId="164" fontId="46" fillId="0" borderId="13" xfId="0" applyNumberFormat="1" applyFont="1" applyFill="1" applyBorder="1" applyAlignment="1" applyProtection="1">
      <alignment horizontal="center" vertical="center" wrapText="1"/>
      <protection/>
    </xf>
    <xf numFmtId="164" fontId="57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100" applyNumberFormat="1" applyFont="1" applyAlignment="1">
      <alignment horizontal="center" vertical="center" wrapText="1"/>
      <protection/>
    </xf>
    <xf numFmtId="164" fontId="16" fillId="0" borderId="0" xfId="100" applyNumberFormat="1" applyFont="1" applyAlignment="1">
      <alignment horizontal="center" vertical="center" wrapText="1"/>
      <protection/>
    </xf>
    <xf numFmtId="164" fontId="23" fillId="0" borderId="0" xfId="101" applyNumberFormat="1" applyFont="1" applyFill="1" applyBorder="1" applyAlignment="1" applyProtection="1">
      <alignment horizontal="left" vertical="center"/>
      <protection/>
    </xf>
    <xf numFmtId="164" fontId="26" fillId="0" borderId="0" xfId="100" applyNumberFormat="1" applyFont="1" applyAlignment="1">
      <alignment horizontal="right" vertical="center" wrapText="1"/>
      <protection/>
    </xf>
    <xf numFmtId="164" fontId="24" fillId="0" borderId="13" xfId="100" applyNumberFormat="1" applyFont="1" applyBorder="1" applyAlignment="1">
      <alignment horizontal="center" vertical="center" wrapText="1"/>
      <protection/>
    </xf>
    <xf numFmtId="164" fontId="24" fillId="0" borderId="13" xfId="100" applyNumberFormat="1" applyFont="1" applyBorder="1" applyAlignment="1">
      <alignment horizontal="center" vertical="center"/>
      <protection/>
    </xf>
    <xf numFmtId="0" fontId="61" fillId="0" borderId="0" xfId="98" applyFont="1" applyAlignment="1">
      <alignment horizontal="right"/>
      <protection/>
    </xf>
    <xf numFmtId="0" fontId="62" fillId="0" borderId="0" xfId="98" applyFont="1" applyAlignment="1">
      <alignment horizontal="center"/>
      <protection/>
    </xf>
    <xf numFmtId="0" fontId="63" fillId="0" borderId="0" xfId="98" applyFont="1" applyAlignment="1">
      <alignment horizontal="center"/>
      <protection/>
    </xf>
    <xf numFmtId="0" fontId="66" fillId="0" borderId="13" xfId="98" applyFont="1" applyBorder="1" applyAlignment="1">
      <alignment horizontal="center" textRotation="90"/>
      <protection/>
    </xf>
    <xf numFmtId="0" fontId="66" fillId="0" borderId="13" xfId="98" applyFont="1" applyBorder="1" applyAlignment="1">
      <alignment horizontal="center" vertical="center" wrapText="1"/>
      <protection/>
    </xf>
    <xf numFmtId="1" fontId="66" fillId="0" borderId="13" xfId="98" applyNumberFormat="1" applyFont="1" applyBorder="1" applyAlignment="1">
      <alignment horizontal="center" vertical="center" wrapText="1"/>
      <protection/>
    </xf>
    <xf numFmtId="0" fontId="66" fillId="0" borderId="13" xfId="98" applyFont="1" applyBorder="1" applyAlignment="1">
      <alignment horizontal="center" vertical="center"/>
      <protection/>
    </xf>
    <xf numFmtId="3" fontId="61" fillId="0" borderId="0" xfId="98" applyNumberFormat="1" applyFont="1" applyBorder="1" applyAlignment="1">
      <alignment horizontal="right" vertical="top" wrapText="1"/>
      <protection/>
    </xf>
    <xf numFmtId="0" fontId="66" fillId="0" borderId="0" xfId="98" applyFont="1" applyAlignment="1">
      <alignment horizontal="center"/>
      <protection/>
    </xf>
    <xf numFmtId="0" fontId="61" fillId="0" borderId="34" xfId="98" applyFont="1" applyBorder="1" applyAlignment="1">
      <alignment horizontal="right"/>
      <protection/>
    </xf>
    <xf numFmtId="0" fontId="0" fillId="0" borderId="0" xfId="101" applyFont="1" applyFill="1" applyAlignment="1" applyProtection="1">
      <alignment horizontal="right"/>
      <protection/>
    </xf>
    <xf numFmtId="0" fontId="27" fillId="0" borderId="0" xfId="101" applyFont="1" applyFill="1" applyAlignment="1" applyProtection="1">
      <alignment horizontal="center"/>
      <protection/>
    </xf>
    <xf numFmtId="164" fontId="24" fillId="0" borderId="0" xfId="101" applyNumberFormat="1" applyFont="1" applyFill="1" applyBorder="1" applyAlignment="1" applyProtection="1">
      <alignment horizontal="center" vertical="center"/>
      <protection/>
    </xf>
    <xf numFmtId="164" fontId="54" fillId="0" borderId="0" xfId="101" applyNumberFormat="1" applyFont="1" applyFill="1" applyBorder="1" applyAlignment="1" applyProtection="1">
      <alignment horizontal="left"/>
      <protection/>
    </xf>
    <xf numFmtId="0" fontId="69" fillId="0" borderId="34" xfId="98" applyFont="1" applyBorder="1" applyAlignment="1">
      <alignment horizontal="right"/>
      <protection/>
    </xf>
    <xf numFmtId="0" fontId="44" fillId="0" borderId="0" xfId="101" applyFont="1" applyFill="1" applyAlignment="1" applyProtection="1">
      <alignment horizontal="center"/>
      <protection/>
    </xf>
    <xf numFmtId="164" fontId="27" fillId="0" borderId="0" xfId="101" applyNumberFormat="1" applyFont="1" applyFill="1" applyBorder="1" applyAlignment="1" applyProtection="1">
      <alignment horizontal="center" vertical="center"/>
      <protection/>
    </xf>
    <xf numFmtId="164" fontId="23" fillId="0" borderId="0" xfId="101" applyNumberFormat="1" applyFont="1" applyFill="1" applyBorder="1" applyAlignment="1" applyProtection="1">
      <alignment horizontal="left"/>
      <protection/>
    </xf>
    <xf numFmtId="3" fontId="53" fillId="0" borderId="0" xfId="100" applyNumberFormat="1" applyFont="1" applyAlignment="1">
      <alignment horizontal="right"/>
      <protection/>
    </xf>
    <xf numFmtId="0" fontId="72" fillId="0" borderId="0" xfId="100" applyFont="1" applyAlignment="1">
      <alignment horizontal="center"/>
      <protection/>
    </xf>
    <xf numFmtId="0" fontId="71" fillId="0" borderId="35" xfId="100" applyFont="1" applyBorder="1" applyAlignment="1">
      <alignment horizontal="center" vertical="center"/>
      <protection/>
    </xf>
    <xf numFmtId="0" fontId="71" fillId="0" borderId="20" xfId="100" applyFont="1" applyBorder="1" applyAlignment="1">
      <alignment horizontal="center" vertical="center"/>
      <protection/>
    </xf>
    <xf numFmtId="3" fontId="27" fillId="0" borderId="36" xfId="100" applyNumberFormat="1" applyFont="1" applyBorder="1" applyAlignment="1">
      <alignment horizontal="center"/>
      <protection/>
    </xf>
    <xf numFmtId="3" fontId="27" fillId="0" borderId="37" xfId="100" applyNumberFormat="1" applyFont="1" applyBorder="1" applyAlignment="1">
      <alignment horizontal="center"/>
      <protection/>
    </xf>
    <xf numFmtId="3" fontId="27" fillId="0" borderId="38" xfId="100" applyNumberFormat="1" applyFont="1" applyBorder="1" applyAlignment="1">
      <alignment horizontal="center"/>
      <protection/>
    </xf>
    <xf numFmtId="0" fontId="0" fillId="0" borderId="39" xfId="100" applyFont="1" applyBorder="1" applyAlignment="1">
      <alignment horizontal="center"/>
      <protection/>
    </xf>
    <xf numFmtId="0" fontId="0" fillId="0" borderId="19" xfId="100" applyFont="1" applyBorder="1" applyAlignment="1">
      <alignment horizontal="center"/>
      <protection/>
    </xf>
    <xf numFmtId="0" fontId="42" fillId="0" borderId="36" xfId="99" applyFont="1" applyBorder="1" applyAlignment="1">
      <alignment horizontal="center" vertical="center" wrapText="1"/>
      <protection/>
    </xf>
    <xf numFmtId="0" fontId="42" fillId="0" borderId="37" xfId="99" applyFont="1" applyBorder="1" applyAlignment="1">
      <alignment horizontal="center" vertical="center" wrapText="1"/>
      <protection/>
    </xf>
    <xf numFmtId="0" fontId="42" fillId="0" borderId="38" xfId="99" applyFont="1" applyBorder="1" applyAlignment="1">
      <alignment horizontal="center" vertical="center" wrapText="1"/>
      <protection/>
    </xf>
    <xf numFmtId="0" fontId="46" fillId="0" borderId="36" xfId="99" applyFont="1" applyBorder="1" applyAlignment="1">
      <alignment horizontal="center" vertical="center"/>
      <protection/>
    </xf>
    <xf numFmtId="0" fontId="46" fillId="0" borderId="37" xfId="99" applyFont="1" applyBorder="1" applyAlignment="1">
      <alignment horizontal="center" vertical="center"/>
      <protection/>
    </xf>
    <xf numFmtId="0" fontId="46" fillId="0" borderId="38" xfId="9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5" fillId="0" borderId="0" xfId="99" applyFont="1" applyAlignment="1">
      <alignment horizontal="center"/>
      <protection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Már látott hiperhivatkozás" xfId="94"/>
    <cellStyle name="Neutral" xfId="95"/>
    <cellStyle name="Normál 2" xfId="96"/>
    <cellStyle name="Normál 3" xfId="97"/>
    <cellStyle name="Normál 3 2" xfId="98"/>
    <cellStyle name="Normál 4" xfId="99"/>
    <cellStyle name="Normál_ktgv.rendelet" xfId="100"/>
    <cellStyle name="Normál_KVRENMUNKA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84"/>
  <sheetViews>
    <sheetView zoomScale="120" zoomScaleNormal="120" zoomScaleSheetLayoutView="100" workbookViewId="0" topLeftCell="A1">
      <selection activeCell="B1" sqref="B1:G1"/>
    </sheetView>
  </sheetViews>
  <sheetFormatPr defaultColWidth="9.00390625" defaultRowHeight="12.75"/>
  <cols>
    <col min="1" max="1" width="15.875" style="56" customWidth="1"/>
    <col min="2" max="2" width="62.375" style="56" customWidth="1"/>
    <col min="3" max="3" width="6.50390625" style="56" customWidth="1"/>
    <col min="4" max="4" width="14.00390625" style="39" customWidth="1"/>
    <col min="5" max="5" width="11.625" style="1" customWidth="1"/>
    <col min="6" max="6" width="11.125" style="1" customWidth="1"/>
    <col min="7" max="7" width="9.375" style="1" customWidth="1"/>
    <col min="8" max="16384" width="9.375" style="1" customWidth="1"/>
  </cols>
  <sheetData>
    <row r="1" spans="2:9" ht="15.75">
      <c r="B1" s="423" t="s">
        <v>536</v>
      </c>
      <c r="C1" s="423"/>
      <c r="D1" s="423"/>
      <c r="E1" s="423"/>
      <c r="F1" s="423"/>
      <c r="G1" s="423"/>
      <c r="H1" s="103"/>
      <c r="I1" s="103"/>
    </row>
    <row r="2" spans="2:4" ht="15.75">
      <c r="B2" s="55"/>
      <c r="C2" s="55"/>
      <c r="D2" s="55"/>
    </row>
    <row r="3" spans="1:7" ht="15.75">
      <c r="A3" s="422" t="s">
        <v>133</v>
      </c>
      <c r="B3" s="422"/>
      <c r="C3" s="422"/>
      <c r="D3" s="422"/>
      <c r="E3" s="422"/>
      <c r="F3" s="422"/>
      <c r="G3" s="422"/>
    </row>
    <row r="4" spans="1:7" ht="15.75">
      <c r="A4" s="422" t="s">
        <v>240</v>
      </c>
      <c r="B4" s="422"/>
      <c r="C4" s="422"/>
      <c r="D4" s="422"/>
      <c r="E4" s="422"/>
      <c r="F4" s="422"/>
      <c r="G4" s="422"/>
    </row>
    <row r="5" ht="14.25" customHeight="1"/>
    <row r="6" spans="1:7" ht="18.75" customHeight="1">
      <c r="A6" s="420"/>
      <c r="B6" s="420"/>
      <c r="C6" s="57"/>
      <c r="F6" s="209"/>
      <c r="G6" s="210" t="s">
        <v>0</v>
      </c>
    </row>
    <row r="7" spans="1:7" s="36" customFormat="1" ht="22.5">
      <c r="A7" s="24" t="s">
        <v>1</v>
      </c>
      <c r="B7" s="24" t="s">
        <v>2</v>
      </c>
      <c r="C7" s="24" t="s">
        <v>214</v>
      </c>
      <c r="D7" s="24" t="s">
        <v>244</v>
      </c>
      <c r="E7" s="24" t="s">
        <v>245</v>
      </c>
      <c r="F7" s="24" t="s">
        <v>254</v>
      </c>
      <c r="G7" s="24" t="s">
        <v>242</v>
      </c>
    </row>
    <row r="8" spans="1:7" s="37" customFormat="1" ht="12" customHeight="1">
      <c r="A8" s="114">
        <v>1</v>
      </c>
      <c r="B8" s="114">
        <v>2</v>
      </c>
      <c r="C8" s="169">
        <v>3</v>
      </c>
      <c r="D8" s="114">
        <v>4</v>
      </c>
      <c r="E8" s="169">
        <v>5</v>
      </c>
      <c r="F8" s="114">
        <v>6</v>
      </c>
      <c r="G8" s="114">
        <v>7</v>
      </c>
    </row>
    <row r="9" spans="1:7" s="2" customFormat="1" ht="12" customHeight="1">
      <c r="A9" s="24" t="s">
        <v>123</v>
      </c>
      <c r="B9" s="120" t="s">
        <v>67</v>
      </c>
      <c r="C9" s="121"/>
      <c r="D9" s="38">
        <f>D10+D23+D30+D40</f>
        <v>140502</v>
      </c>
      <c r="E9" s="38">
        <f>E10+E23+E30+E40</f>
        <v>187808</v>
      </c>
      <c r="F9" s="38">
        <f>F10+F23+F30+F40</f>
        <v>188238</v>
      </c>
      <c r="G9" s="192">
        <f>F9/E9*100</f>
        <v>100.22895723291873</v>
      </c>
    </row>
    <row r="10" spans="1:7" s="2" customFormat="1" ht="12" customHeight="1">
      <c r="A10" s="162" t="s">
        <v>175</v>
      </c>
      <c r="B10" s="162" t="s">
        <v>132</v>
      </c>
      <c r="C10" s="162" t="s">
        <v>93</v>
      </c>
      <c r="D10" s="193">
        <f>D18+D11</f>
        <v>62893</v>
      </c>
      <c r="E10" s="193">
        <f>E18+E11</f>
        <v>99876</v>
      </c>
      <c r="F10" s="193">
        <f>F18+F11</f>
        <v>99876</v>
      </c>
      <c r="G10" s="194">
        <f aca="true" t="shared" si="0" ref="G10:G55">F10/E10*100</f>
        <v>100</v>
      </c>
    </row>
    <row r="11" spans="1:7" s="2" customFormat="1" ht="12" customHeight="1">
      <c r="A11" s="163" t="s">
        <v>124</v>
      </c>
      <c r="B11" s="164" t="s">
        <v>125</v>
      </c>
      <c r="C11" s="164" t="s">
        <v>89</v>
      </c>
      <c r="D11" s="199">
        <f>SUM(D12:D17)</f>
        <v>55933</v>
      </c>
      <c r="E11" s="199">
        <f>SUM(E12:E17)</f>
        <v>78460</v>
      </c>
      <c r="F11" s="199">
        <f>SUM(F12:F17)</f>
        <v>78460</v>
      </c>
      <c r="G11" s="196">
        <f t="shared" si="0"/>
        <v>100</v>
      </c>
    </row>
    <row r="12" spans="1:7" s="2" customFormat="1" ht="12" customHeight="1">
      <c r="A12" s="165" t="s">
        <v>126</v>
      </c>
      <c r="B12" s="166" t="s">
        <v>78</v>
      </c>
      <c r="C12" s="121" t="s">
        <v>77</v>
      </c>
      <c r="D12" s="197">
        <v>22583</v>
      </c>
      <c r="E12" s="197">
        <v>23583</v>
      </c>
      <c r="F12" s="197">
        <v>23583</v>
      </c>
      <c r="G12" s="198">
        <f t="shared" si="0"/>
        <v>100</v>
      </c>
    </row>
    <row r="13" spans="1:7" s="2" customFormat="1" ht="12" customHeight="1">
      <c r="A13" s="165" t="s">
        <v>127</v>
      </c>
      <c r="B13" s="121" t="s">
        <v>80</v>
      </c>
      <c r="C13" s="121" t="s">
        <v>79</v>
      </c>
      <c r="D13" s="195">
        <v>0</v>
      </c>
      <c r="E13" s="195">
        <v>13886</v>
      </c>
      <c r="F13" s="195">
        <v>13886</v>
      </c>
      <c r="G13" s="198"/>
    </row>
    <row r="14" spans="1:7" s="2" customFormat="1" ht="12" customHeight="1">
      <c r="A14" s="165" t="s">
        <v>128</v>
      </c>
      <c r="B14" s="121" t="s">
        <v>82</v>
      </c>
      <c r="C14" s="121" t="s">
        <v>81</v>
      </c>
      <c r="D14" s="195">
        <v>31122</v>
      </c>
      <c r="E14" s="195">
        <v>36099</v>
      </c>
      <c r="F14" s="195">
        <v>36099</v>
      </c>
      <c r="G14" s="198">
        <f t="shared" si="0"/>
        <v>100</v>
      </c>
    </row>
    <row r="15" spans="1:7" s="2" customFormat="1" ht="12" customHeight="1">
      <c r="A15" s="165" t="s">
        <v>129</v>
      </c>
      <c r="B15" s="121" t="s">
        <v>84</v>
      </c>
      <c r="C15" s="121" t="s">
        <v>83</v>
      </c>
      <c r="D15" s="195">
        <v>2228</v>
      </c>
      <c r="E15" s="195">
        <v>2603</v>
      </c>
      <c r="F15" s="195">
        <v>2603</v>
      </c>
      <c r="G15" s="198">
        <f t="shared" si="0"/>
        <v>100</v>
      </c>
    </row>
    <row r="16" spans="1:7" s="2" customFormat="1" ht="12" customHeight="1">
      <c r="A16" s="165" t="s">
        <v>130</v>
      </c>
      <c r="B16" s="121" t="s">
        <v>88</v>
      </c>
      <c r="C16" s="121" t="s">
        <v>85</v>
      </c>
      <c r="D16" s="195"/>
      <c r="E16" s="195">
        <v>2181</v>
      </c>
      <c r="F16" s="195">
        <v>2181</v>
      </c>
      <c r="G16" s="198">
        <f t="shared" si="0"/>
        <v>100</v>
      </c>
    </row>
    <row r="17" spans="1:7" s="2" customFormat="1" ht="12" customHeight="1">
      <c r="A17" s="165" t="s">
        <v>131</v>
      </c>
      <c r="B17" s="121" t="s">
        <v>243</v>
      </c>
      <c r="C17" s="121" t="s">
        <v>87</v>
      </c>
      <c r="D17" s="195">
        <v>0</v>
      </c>
      <c r="E17" s="195">
        <v>108</v>
      </c>
      <c r="F17" s="195">
        <v>108</v>
      </c>
      <c r="G17" s="198">
        <f t="shared" si="0"/>
        <v>100</v>
      </c>
    </row>
    <row r="18" spans="1:7" s="200" customFormat="1" ht="12" customHeight="1">
      <c r="A18" s="163" t="s">
        <v>134</v>
      </c>
      <c r="B18" s="164" t="s">
        <v>92</v>
      </c>
      <c r="C18" s="164" t="s">
        <v>91</v>
      </c>
      <c r="D18" s="199">
        <f>SUM(D19:D22)</f>
        <v>6960</v>
      </c>
      <c r="E18" s="199">
        <f>SUM(E19:E22)</f>
        <v>21416</v>
      </c>
      <c r="F18" s="199">
        <f>SUM(F19:F22)</f>
        <v>21416</v>
      </c>
      <c r="G18" s="196">
        <f t="shared" si="0"/>
        <v>100</v>
      </c>
    </row>
    <row r="19" spans="1:7" s="2" customFormat="1" ht="12" customHeight="1">
      <c r="A19" s="165" t="s">
        <v>135</v>
      </c>
      <c r="B19" s="96" t="s">
        <v>139</v>
      </c>
      <c r="C19" s="96" t="s">
        <v>136</v>
      </c>
      <c r="D19" s="195">
        <v>3540</v>
      </c>
      <c r="E19" s="195">
        <v>4781</v>
      </c>
      <c r="F19" s="195">
        <v>4781</v>
      </c>
      <c r="G19" s="198">
        <f t="shared" si="0"/>
        <v>100</v>
      </c>
    </row>
    <row r="20" spans="1:7" s="2" customFormat="1" ht="12" customHeight="1">
      <c r="A20" s="165" t="s">
        <v>137</v>
      </c>
      <c r="B20" s="121" t="s">
        <v>138</v>
      </c>
      <c r="C20" s="164" t="s">
        <v>90</v>
      </c>
      <c r="D20" s="195">
        <v>3420</v>
      </c>
      <c r="E20" s="195">
        <v>8536</v>
      </c>
      <c r="F20" s="195">
        <v>8536</v>
      </c>
      <c r="G20" s="198">
        <f t="shared" si="0"/>
        <v>100</v>
      </c>
    </row>
    <row r="21" spans="1:7" s="2" customFormat="1" ht="12" customHeight="1">
      <c r="A21" s="165" t="s">
        <v>255</v>
      </c>
      <c r="B21" s="121" t="s">
        <v>256</v>
      </c>
      <c r="C21" s="164" t="s">
        <v>257</v>
      </c>
      <c r="D21" s="195"/>
      <c r="E21" s="195">
        <v>312</v>
      </c>
      <c r="F21" s="195">
        <v>312</v>
      </c>
      <c r="G21" s="198">
        <f t="shared" si="0"/>
        <v>100</v>
      </c>
    </row>
    <row r="22" spans="1:7" s="2" customFormat="1" ht="12" customHeight="1">
      <c r="A22" s="165" t="s">
        <v>258</v>
      </c>
      <c r="B22" s="121" t="s">
        <v>272</v>
      </c>
      <c r="C22" s="164" t="s">
        <v>260</v>
      </c>
      <c r="D22" s="195"/>
      <c r="E22" s="195">
        <v>7787</v>
      </c>
      <c r="F22" s="195">
        <v>7787</v>
      </c>
      <c r="G22" s="198">
        <f t="shared" si="0"/>
        <v>100</v>
      </c>
    </row>
    <row r="23" spans="1:7" s="2" customFormat="1" ht="12" customHeight="1">
      <c r="A23" s="167" t="s">
        <v>176</v>
      </c>
      <c r="B23" s="162" t="s">
        <v>34</v>
      </c>
      <c r="C23" s="162" t="s">
        <v>100</v>
      </c>
      <c r="D23" s="193">
        <f>D24+D25+D29</f>
        <v>39530</v>
      </c>
      <c r="E23" s="193">
        <f>E24+E25+E29</f>
        <v>47660</v>
      </c>
      <c r="F23" s="193">
        <f>F24+F25+F29</f>
        <v>47691</v>
      </c>
      <c r="G23" s="194">
        <f t="shared" si="0"/>
        <v>100.0650440621066</v>
      </c>
    </row>
    <row r="24" spans="1:7" s="2" customFormat="1" ht="12" customHeight="1">
      <c r="A24" s="163" t="s">
        <v>143</v>
      </c>
      <c r="B24" s="164" t="s">
        <v>166</v>
      </c>
      <c r="C24" s="164" t="s">
        <v>140</v>
      </c>
      <c r="D24" s="195">
        <v>9000</v>
      </c>
      <c r="E24" s="195">
        <v>9000</v>
      </c>
      <c r="F24" s="195">
        <v>8661</v>
      </c>
      <c r="G24" s="196">
        <f t="shared" si="0"/>
        <v>96.23333333333333</v>
      </c>
    </row>
    <row r="25" spans="1:7" s="2" customFormat="1" ht="12" customHeight="1">
      <c r="A25" s="163" t="s">
        <v>142</v>
      </c>
      <c r="B25" s="164" t="s">
        <v>99</v>
      </c>
      <c r="C25" s="164" t="s">
        <v>98</v>
      </c>
      <c r="D25" s="199">
        <f>SUM(D26:D28)</f>
        <v>30130</v>
      </c>
      <c r="E25" s="199">
        <f>SUM(E26:E28)</f>
        <v>37860</v>
      </c>
      <c r="F25" s="199">
        <f>SUM(F26:F28)</f>
        <v>38220</v>
      </c>
      <c r="G25" s="196">
        <f t="shared" si="0"/>
        <v>100.95087163232964</v>
      </c>
    </row>
    <row r="26" spans="1:7" s="2" customFormat="1" ht="12" customHeight="1">
      <c r="A26" s="165" t="s">
        <v>168</v>
      </c>
      <c r="B26" s="121" t="s">
        <v>95</v>
      </c>
      <c r="C26" s="164" t="s">
        <v>163</v>
      </c>
      <c r="D26" s="195">
        <v>25000</v>
      </c>
      <c r="E26" s="195">
        <v>33230</v>
      </c>
      <c r="F26" s="195">
        <v>33238</v>
      </c>
      <c r="G26" s="198">
        <f t="shared" si="0"/>
        <v>100.02407463135721</v>
      </c>
    </row>
    <row r="27" spans="1:7" s="2" customFormat="1" ht="12" customHeight="1">
      <c r="A27" s="165" t="s">
        <v>169</v>
      </c>
      <c r="B27" s="121" t="s">
        <v>96</v>
      </c>
      <c r="C27" s="164" t="s">
        <v>164</v>
      </c>
      <c r="D27" s="195">
        <v>4630</v>
      </c>
      <c r="E27" s="195">
        <v>4630</v>
      </c>
      <c r="F27" s="195">
        <v>4982</v>
      </c>
      <c r="G27" s="198">
        <f t="shared" si="0"/>
        <v>107.60259179265658</v>
      </c>
    </row>
    <row r="28" spans="1:7" s="2" customFormat="1" ht="12" customHeight="1">
      <c r="A28" s="165" t="s">
        <v>170</v>
      </c>
      <c r="B28" s="121" t="s">
        <v>97</v>
      </c>
      <c r="C28" s="164" t="s">
        <v>165</v>
      </c>
      <c r="D28" s="195">
        <v>500</v>
      </c>
      <c r="E28" s="195"/>
      <c r="F28" s="195"/>
      <c r="G28" s="198"/>
    </row>
    <row r="29" spans="1:7" s="2" customFormat="1" ht="12" customHeight="1">
      <c r="A29" s="163" t="s">
        <v>144</v>
      </c>
      <c r="B29" s="164" t="s">
        <v>167</v>
      </c>
      <c r="C29" s="164" t="s">
        <v>141</v>
      </c>
      <c r="D29" s="195">
        <v>400</v>
      </c>
      <c r="E29" s="195">
        <v>800</v>
      </c>
      <c r="F29" s="195">
        <v>810</v>
      </c>
      <c r="G29" s="196">
        <f t="shared" si="0"/>
        <v>101.25</v>
      </c>
    </row>
    <row r="30" spans="1:7" s="2" customFormat="1" ht="12" customHeight="1">
      <c r="A30" s="167" t="s">
        <v>177</v>
      </c>
      <c r="B30" s="162" t="s">
        <v>67</v>
      </c>
      <c r="C30" s="162" t="s">
        <v>111</v>
      </c>
      <c r="D30" s="193">
        <f>SUM(D31:D39)</f>
        <v>38079</v>
      </c>
      <c r="E30" s="193">
        <f>SUM(E31:E39)</f>
        <v>39272</v>
      </c>
      <c r="F30" s="193">
        <f>SUM(F31:F39)</f>
        <v>39561</v>
      </c>
      <c r="G30" s="194">
        <f t="shared" si="0"/>
        <v>100.73589325728254</v>
      </c>
    </row>
    <row r="31" spans="1:7" s="2" customFormat="1" ht="12" customHeight="1">
      <c r="A31" s="163" t="s">
        <v>149</v>
      </c>
      <c r="B31" s="164" t="s">
        <v>7</v>
      </c>
      <c r="C31" s="164" t="s">
        <v>145</v>
      </c>
      <c r="D31" s="197">
        <v>100</v>
      </c>
      <c r="E31" s="197">
        <v>100</v>
      </c>
      <c r="F31" s="197">
        <v>180</v>
      </c>
      <c r="G31" s="198">
        <f t="shared" si="0"/>
        <v>180</v>
      </c>
    </row>
    <row r="32" spans="1:7" s="2" customFormat="1" ht="12" customHeight="1">
      <c r="A32" s="163" t="s">
        <v>150</v>
      </c>
      <c r="B32" s="164" t="s">
        <v>8</v>
      </c>
      <c r="C32" s="164" t="s">
        <v>101</v>
      </c>
      <c r="D32" s="195">
        <v>4400</v>
      </c>
      <c r="E32" s="195">
        <v>4900</v>
      </c>
      <c r="F32" s="195">
        <v>4929</v>
      </c>
      <c r="G32" s="198">
        <f t="shared" si="0"/>
        <v>100.59183673469387</v>
      </c>
    </row>
    <row r="33" spans="1:7" s="2" customFormat="1" ht="12" customHeight="1">
      <c r="A33" s="163" t="s">
        <v>151</v>
      </c>
      <c r="B33" s="164" t="s">
        <v>103</v>
      </c>
      <c r="C33" s="164" t="s">
        <v>102</v>
      </c>
      <c r="D33" s="195">
        <v>4390</v>
      </c>
      <c r="E33" s="195">
        <v>4390</v>
      </c>
      <c r="F33" s="195">
        <v>4445</v>
      </c>
      <c r="G33" s="198">
        <f t="shared" si="0"/>
        <v>101.25284738041003</v>
      </c>
    </row>
    <row r="34" spans="1:7" s="2" customFormat="1" ht="12" customHeight="1">
      <c r="A34" s="163" t="s">
        <v>152</v>
      </c>
      <c r="B34" s="164" t="s">
        <v>9</v>
      </c>
      <c r="C34" s="164" t="s">
        <v>104</v>
      </c>
      <c r="D34" s="195">
        <v>7770</v>
      </c>
      <c r="E34" s="195">
        <v>7770</v>
      </c>
      <c r="F34" s="195">
        <v>8137</v>
      </c>
      <c r="G34" s="198">
        <f t="shared" si="0"/>
        <v>104.72329472329471</v>
      </c>
    </row>
    <row r="35" spans="1:7" s="2" customFormat="1" ht="12" customHeight="1">
      <c r="A35" s="163" t="s">
        <v>153</v>
      </c>
      <c r="B35" s="164" t="s">
        <v>105</v>
      </c>
      <c r="C35" s="164" t="s">
        <v>146</v>
      </c>
      <c r="D35" s="195">
        <v>10000</v>
      </c>
      <c r="E35" s="195">
        <v>10350</v>
      </c>
      <c r="F35" s="195">
        <v>10088</v>
      </c>
      <c r="G35" s="198">
        <f t="shared" si="0"/>
        <v>97.46859903381643</v>
      </c>
    </row>
    <row r="36" spans="1:7" s="2" customFormat="1" ht="12" customHeight="1">
      <c r="A36" s="163" t="s">
        <v>154</v>
      </c>
      <c r="B36" s="164" t="s">
        <v>107</v>
      </c>
      <c r="C36" s="164" t="s">
        <v>106</v>
      </c>
      <c r="D36" s="195">
        <v>7959</v>
      </c>
      <c r="E36" s="195">
        <v>8054</v>
      </c>
      <c r="F36" s="195">
        <v>8077</v>
      </c>
      <c r="G36" s="198">
        <f t="shared" si="0"/>
        <v>100.28557238639186</v>
      </c>
    </row>
    <row r="37" spans="1:7" s="2" customFormat="1" ht="12" customHeight="1">
      <c r="A37" s="163" t="s">
        <v>155</v>
      </c>
      <c r="B37" s="164" t="s">
        <v>109</v>
      </c>
      <c r="C37" s="164" t="s">
        <v>108</v>
      </c>
      <c r="D37" s="195"/>
      <c r="E37" s="195">
        <v>248</v>
      </c>
      <c r="F37" s="195">
        <v>248</v>
      </c>
      <c r="G37" s="198">
        <f t="shared" si="0"/>
        <v>100</v>
      </c>
    </row>
    <row r="38" spans="1:7" s="2" customFormat="1" ht="12" customHeight="1">
      <c r="A38" s="163" t="s">
        <v>156</v>
      </c>
      <c r="B38" s="164" t="s">
        <v>10</v>
      </c>
      <c r="C38" s="164" t="s">
        <v>147</v>
      </c>
      <c r="D38" s="195">
        <v>100</v>
      </c>
      <c r="E38" s="195">
        <v>100</v>
      </c>
      <c r="F38" s="195">
        <v>147</v>
      </c>
      <c r="G38" s="198">
        <f t="shared" si="0"/>
        <v>147</v>
      </c>
    </row>
    <row r="39" spans="1:7" s="2" customFormat="1" ht="12" customHeight="1">
      <c r="A39" s="163" t="s">
        <v>157</v>
      </c>
      <c r="B39" s="164" t="s">
        <v>110</v>
      </c>
      <c r="C39" s="164" t="s">
        <v>148</v>
      </c>
      <c r="D39" s="195">
        <v>3360</v>
      </c>
      <c r="E39" s="195">
        <v>3360</v>
      </c>
      <c r="F39" s="195">
        <v>3310</v>
      </c>
      <c r="G39" s="198">
        <f t="shared" si="0"/>
        <v>98.51190476190477</v>
      </c>
    </row>
    <row r="40" spans="1:7" s="2" customFormat="1" ht="12" customHeight="1">
      <c r="A40" s="167" t="s">
        <v>178</v>
      </c>
      <c r="B40" s="162" t="s">
        <v>114</v>
      </c>
      <c r="C40" s="162" t="s">
        <v>113</v>
      </c>
      <c r="D40" s="193">
        <v>0</v>
      </c>
      <c r="E40" s="193">
        <v>1000</v>
      </c>
      <c r="F40" s="193">
        <v>1110</v>
      </c>
      <c r="G40" s="194">
        <f t="shared" si="0"/>
        <v>111.00000000000001</v>
      </c>
    </row>
    <row r="41" spans="1:7" s="2" customFormat="1" ht="12" customHeight="1">
      <c r="A41" s="163"/>
      <c r="B41" s="164"/>
      <c r="C41" s="164"/>
      <c r="D41" s="195"/>
      <c r="E41" s="195"/>
      <c r="F41" s="195"/>
      <c r="G41" s="198"/>
    </row>
    <row r="42" spans="1:7" s="2" customFormat="1" ht="12" customHeight="1">
      <c r="A42" s="24" t="s">
        <v>158</v>
      </c>
      <c r="B42" s="120" t="s">
        <v>57</v>
      </c>
      <c r="C42" s="121"/>
      <c r="D42" s="41">
        <f>D43+D47+D48</f>
        <v>0</v>
      </c>
      <c r="E42" s="41">
        <f>E43+E47+E48</f>
        <v>69157</v>
      </c>
      <c r="F42" s="41">
        <f>F43+F47+F48</f>
        <v>69157</v>
      </c>
      <c r="G42" s="191">
        <f>F42/E42*100</f>
        <v>100</v>
      </c>
    </row>
    <row r="43" spans="1:7" s="2" customFormat="1" ht="12" customHeight="1">
      <c r="A43" s="167" t="s">
        <v>159</v>
      </c>
      <c r="B43" s="162" t="s">
        <v>162</v>
      </c>
      <c r="C43" s="162" t="s">
        <v>94</v>
      </c>
      <c r="D43" s="59">
        <f>SUM(D44:D46)</f>
        <v>0</v>
      </c>
      <c r="E43" s="59">
        <f>SUM(E44:E46)</f>
        <v>63180</v>
      </c>
      <c r="F43" s="59">
        <f>SUM(F44:F46)</f>
        <v>63180</v>
      </c>
      <c r="G43" s="191">
        <f aca="true" t="shared" si="1" ref="G43:G48">F43/E43*100</f>
        <v>100</v>
      </c>
    </row>
    <row r="44" spans="1:7" s="2" customFormat="1" ht="12" customHeight="1">
      <c r="A44" s="167"/>
      <c r="B44" s="121" t="s">
        <v>265</v>
      </c>
      <c r="C44" s="121" t="s">
        <v>268</v>
      </c>
      <c r="D44" s="40"/>
      <c r="E44" s="40">
        <v>55877</v>
      </c>
      <c r="F44" s="40">
        <v>55877</v>
      </c>
      <c r="G44" s="191">
        <f t="shared" si="1"/>
        <v>100</v>
      </c>
    </row>
    <row r="45" spans="1:7" s="2" customFormat="1" ht="12" customHeight="1">
      <c r="A45" s="167"/>
      <c r="B45" s="121" t="s">
        <v>266</v>
      </c>
      <c r="C45" s="121" t="s">
        <v>269</v>
      </c>
      <c r="D45" s="40"/>
      <c r="E45" s="40">
        <v>1326</v>
      </c>
      <c r="F45" s="40">
        <v>1326</v>
      </c>
      <c r="G45" s="191">
        <f t="shared" si="1"/>
        <v>100</v>
      </c>
    </row>
    <row r="46" spans="1:7" s="2" customFormat="1" ht="12" customHeight="1">
      <c r="A46" s="167"/>
      <c r="B46" s="121" t="s">
        <v>267</v>
      </c>
      <c r="C46" s="121" t="s">
        <v>270</v>
      </c>
      <c r="D46" s="40"/>
      <c r="E46" s="40">
        <v>5977</v>
      </c>
      <c r="F46" s="40">
        <v>5977</v>
      </c>
      <c r="G46" s="191">
        <f t="shared" si="1"/>
        <v>100</v>
      </c>
    </row>
    <row r="47" spans="1:7" s="2" customFormat="1" ht="12" customHeight="1">
      <c r="A47" s="167" t="s">
        <v>160</v>
      </c>
      <c r="B47" s="162" t="s">
        <v>57</v>
      </c>
      <c r="C47" s="162" t="s">
        <v>112</v>
      </c>
      <c r="D47" s="40">
        <v>0</v>
      </c>
      <c r="E47" s="40">
        <v>0</v>
      </c>
      <c r="F47" s="40"/>
      <c r="G47" s="191"/>
    </row>
    <row r="48" spans="1:7" s="2" customFormat="1" ht="12" customHeight="1">
      <c r="A48" s="167" t="s">
        <v>161</v>
      </c>
      <c r="B48" s="162" t="s">
        <v>116</v>
      </c>
      <c r="C48" s="162" t="s">
        <v>115</v>
      </c>
      <c r="D48" s="40">
        <v>0</v>
      </c>
      <c r="E48" s="59">
        <v>5977</v>
      </c>
      <c r="F48" s="59">
        <v>5977</v>
      </c>
      <c r="G48" s="191">
        <f t="shared" si="1"/>
        <v>100</v>
      </c>
    </row>
    <row r="49" spans="1:7" s="2" customFormat="1" ht="12" customHeight="1">
      <c r="A49" s="166"/>
      <c r="B49" s="121"/>
      <c r="C49" s="121"/>
      <c r="D49" s="38">
        <v>0</v>
      </c>
      <c r="E49" s="38">
        <v>0</v>
      </c>
      <c r="F49" s="38">
        <v>0</v>
      </c>
      <c r="G49" s="198"/>
    </row>
    <row r="50" spans="1:7" s="2" customFormat="1" ht="12" customHeight="1">
      <c r="A50" s="168"/>
      <c r="B50" s="131" t="s">
        <v>118</v>
      </c>
      <c r="C50" s="131" t="s">
        <v>117</v>
      </c>
      <c r="D50" s="379">
        <f>D42+D9</f>
        <v>140502</v>
      </c>
      <c r="E50" s="379">
        <f>E42+E9</f>
        <v>256965</v>
      </c>
      <c r="F50" s="379">
        <f>F42+F9</f>
        <v>257395</v>
      </c>
      <c r="G50" s="192">
        <f t="shared" si="0"/>
        <v>100.16733796431421</v>
      </c>
    </row>
    <row r="51" spans="1:7" s="2" customFormat="1" ht="12" customHeight="1">
      <c r="A51" s="166"/>
      <c r="B51" s="121"/>
      <c r="C51" s="121"/>
      <c r="D51" s="195">
        <v>0</v>
      </c>
      <c r="E51" s="195">
        <v>0</v>
      </c>
      <c r="F51" s="195">
        <v>0</v>
      </c>
      <c r="G51" s="198"/>
    </row>
    <row r="52" spans="1:7" s="2" customFormat="1" ht="12" customHeight="1">
      <c r="A52" s="130" t="s">
        <v>66</v>
      </c>
      <c r="B52" s="131" t="s">
        <v>68</v>
      </c>
      <c r="C52" s="131" t="s">
        <v>121</v>
      </c>
      <c r="D52" s="379">
        <f>SUM(D53:D54)</f>
        <v>52303</v>
      </c>
      <c r="E52" s="379">
        <f>SUM(E53:E54)</f>
        <v>55217</v>
      </c>
      <c r="F52" s="379">
        <f>SUM(F53:F54)</f>
        <v>55217</v>
      </c>
      <c r="G52" s="192">
        <f t="shared" si="0"/>
        <v>100</v>
      </c>
    </row>
    <row r="53" spans="1:7" s="2" customFormat="1" ht="12" customHeight="1">
      <c r="A53" s="166" t="s">
        <v>171</v>
      </c>
      <c r="B53" s="121" t="s">
        <v>120</v>
      </c>
      <c r="C53" s="121" t="s">
        <v>119</v>
      </c>
      <c r="D53" s="195">
        <v>52303</v>
      </c>
      <c r="E53" s="195">
        <v>51191</v>
      </c>
      <c r="F53" s="195">
        <v>51191</v>
      </c>
      <c r="G53" s="198">
        <f t="shared" si="0"/>
        <v>100</v>
      </c>
    </row>
    <row r="54" spans="1:7" s="2" customFormat="1" ht="12" customHeight="1">
      <c r="A54" s="166" t="s">
        <v>261</v>
      </c>
      <c r="B54" s="121" t="s">
        <v>262</v>
      </c>
      <c r="C54" s="121" t="s">
        <v>263</v>
      </c>
      <c r="D54" s="40"/>
      <c r="E54" s="40">
        <v>4026</v>
      </c>
      <c r="F54" s="40">
        <v>4026</v>
      </c>
      <c r="G54" s="191">
        <f t="shared" si="0"/>
        <v>100</v>
      </c>
    </row>
    <row r="55" spans="1:7" s="2" customFormat="1" ht="12" customHeight="1">
      <c r="A55" s="168"/>
      <c r="B55" s="131" t="s">
        <v>172</v>
      </c>
      <c r="C55" s="131" t="s">
        <v>122</v>
      </c>
      <c r="D55" s="38">
        <f>D50+D52</f>
        <v>192805</v>
      </c>
      <c r="E55" s="38">
        <f>E50+E52</f>
        <v>312182</v>
      </c>
      <c r="F55" s="38">
        <f>F50+F52</f>
        <v>312612</v>
      </c>
      <c r="G55" s="192">
        <f t="shared" si="0"/>
        <v>100.13774016439127</v>
      </c>
    </row>
    <row r="56" spans="1:4" s="202" customFormat="1" ht="24" customHeight="1">
      <c r="A56" s="421"/>
      <c r="B56" s="421"/>
      <c r="C56" s="201"/>
      <c r="D56" s="47"/>
    </row>
    <row r="57" spans="1:7" s="36" customFormat="1" ht="22.5">
      <c r="A57" s="24" t="s">
        <v>1</v>
      </c>
      <c r="B57" s="24" t="s">
        <v>14</v>
      </c>
      <c r="C57" s="24" t="s">
        <v>214</v>
      </c>
      <c r="D57" s="24" t="s">
        <v>244</v>
      </c>
      <c r="E57" s="24" t="s">
        <v>245</v>
      </c>
      <c r="F57" s="24" t="s">
        <v>254</v>
      </c>
      <c r="G57" s="24" t="s">
        <v>242</v>
      </c>
    </row>
    <row r="58" spans="1:7" s="2" customFormat="1" ht="12" customHeight="1">
      <c r="A58" s="114">
        <v>1</v>
      </c>
      <c r="B58" s="114">
        <v>2</v>
      </c>
      <c r="C58" s="114">
        <v>3</v>
      </c>
      <c r="D58" s="114">
        <v>4</v>
      </c>
      <c r="E58" s="169">
        <v>5</v>
      </c>
      <c r="F58" s="114">
        <v>6</v>
      </c>
      <c r="G58" s="114">
        <v>7</v>
      </c>
    </row>
    <row r="59" spans="1:7" s="203" customFormat="1" ht="12" customHeight="1">
      <c r="A59" s="132" t="s">
        <v>123</v>
      </c>
      <c r="B59" s="133" t="s">
        <v>212</v>
      </c>
      <c r="C59" s="134"/>
      <c r="D59" s="38">
        <f>SUM(D60:D64)</f>
        <v>152327</v>
      </c>
      <c r="E59" s="38">
        <f>SUM(E60:E64)</f>
        <v>269265</v>
      </c>
      <c r="F59" s="38">
        <f>SUM(F60:F64)</f>
        <v>158450</v>
      </c>
      <c r="G59" s="192">
        <f aca="true" t="shared" si="2" ref="G59:G84">F59/E59*100</f>
        <v>58.84537537370249</v>
      </c>
    </row>
    <row r="60" spans="1:7" s="203" customFormat="1" ht="12" customHeight="1">
      <c r="A60" s="170" t="s">
        <v>175</v>
      </c>
      <c r="B60" s="171" t="s">
        <v>15</v>
      </c>
      <c r="C60" s="171" t="s">
        <v>173</v>
      </c>
      <c r="D60" s="193">
        <v>40533</v>
      </c>
      <c r="E60" s="193">
        <v>60867</v>
      </c>
      <c r="F60" s="193">
        <v>60588</v>
      </c>
      <c r="G60" s="194">
        <f t="shared" si="2"/>
        <v>99.54162353984918</v>
      </c>
    </row>
    <row r="61" spans="1:7" s="203" customFormat="1" ht="12" customHeight="1">
      <c r="A61" s="170" t="s">
        <v>176</v>
      </c>
      <c r="B61" s="171" t="s">
        <v>16</v>
      </c>
      <c r="C61" s="171" t="s">
        <v>174</v>
      </c>
      <c r="D61" s="193">
        <v>8599</v>
      </c>
      <c r="E61" s="193">
        <v>12700</v>
      </c>
      <c r="F61" s="193">
        <v>12502</v>
      </c>
      <c r="G61" s="194">
        <f t="shared" si="2"/>
        <v>98.44094488188976</v>
      </c>
    </row>
    <row r="62" spans="1:7" s="203" customFormat="1" ht="12" customHeight="1">
      <c r="A62" s="170" t="s">
        <v>177</v>
      </c>
      <c r="B62" s="171" t="s">
        <v>17</v>
      </c>
      <c r="C62" s="171" t="s">
        <v>183</v>
      </c>
      <c r="D62" s="193">
        <v>64904</v>
      </c>
      <c r="E62" s="193">
        <v>69165</v>
      </c>
      <c r="F62" s="193">
        <v>66869</v>
      </c>
      <c r="G62" s="194">
        <f t="shared" si="2"/>
        <v>96.68040193739607</v>
      </c>
    </row>
    <row r="63" spans="1:7" s="203" customFormat="1" ht="12" customHeight="1">
      <c r="A63" s="170" t="s">
        <v>178</v>
      </c>
      <c r="B63" s="171" t="s">
        <v>18</v>
      </c>
      <c r="C63" s="171" t="s">
        <v>184</v>
      </c>
      <c r="D63" s="193">
        <v>5000</v>
      </c>
      <c r="E63" s="193">
        <v>1692</v>
      </c>
      <c r="F63" s="193">
        <v>1639</v>
      </c>
      <c r="G63" s="194">
        <f t="shared" si="2"/>
        <v>96.8676122931442</v>
      </c>
    </row>
    <row r="64" spans="1:7" s="203" customFormat="1" ht="12" customHeight="1">
      <c r="A64" s="170" t="s">
        <v>179</v>
      </c>
      <c r="B64" s="171" t="s">
        <v>19</v>
      </c>
      <c r="C64" s="171" t="s">
        <v>185</v>
      </c>
      <c r="D64" s="193">
        <f>SUM(D65:D68)</f>
        <v>33291</v>
      </c>
      <c r="E64" s="193">
        <f>SUM(E65:E68)</f>
        <v>124841</v>
      </c>
      <c r="F64" s="193">
        <f>SUM(F65:F68)</f>
        <v>16852</v>
      </c>
      <c r="G64" s="194">
        <f t="shared" si="2"/>
        <v>13.498770435994587</v>
      </c>
    </row>
    <row r="65" spans="1:7" s="203" customFormat="1" ht="12" customHeight="1">
      <c r="A65" s="172" t="s">
        <v>190</v>
      </c>
      <c r="B65" s="173" t="s">
        <v>180</v>
      </c>
      <c r="C65" s="174" t="s">
        <v>186</v>
      </c>
      <c r="D65" s="199">
        <v>2900</v>
      </c>
      <c r="E65" s="199">
        <v>2500</v>
      </c>
      <c r="F65" s="199">
        <v>2152</v>
      </c>
      <c r="G65" s="196">
        <f t="shared" si="2"/>
        <v>86.08</v>
      </c>
    </row>
    <row r="66" spans="1:7" s="203" customFormat="1" ht="12" customHeight="1">
      <c r="A66" s="172" t="s">
        <v>191</v>
      </c>
      <c r="B66" s="174" t="s">
        <v>182</v>
      </c>
      <c r="C66" s="175" t="s">
        <v>187</v>
      </c>
      <c r="D66" s="175"/>
      <c r="E66" s="175"/>
      <c r="F66" s="175"/>
      <c r="G66" s="198"/>
    </row>
    <row r="67" spans="1:7" s="203" customFormat="1" ht="12" customHeight="1">
      <c r="A67" s="172" t="s">
        <v>192</v>
      </c>
      <c r="B67" s="173" t="s">
        <v>181</v>
      </c>
      <c r="C67" s="175" t="s">
        <v>188</v>
      </c>
      <c r="D67" s="378">
        <v>4800</v>
      </c>
      <c r="E67" s="378">
        <v>14800</v>
      </c>
      <c r="F67" s="378">
        <v>14700</v>
      </c>
      <c r="G67" s="196">
        <f t="shared" si="2"/>
        <v>99.32432432432432</v>
      </c>
    </row>
    <row r="68" spans="1:7" s="203" customFormat="1" ht="12" customHeight="1">
      <c r="A68" s="172" t="s">
        <v>193</v>
      </c>
      <c r="B68" s="174" t="s">
        <v>35</v>
      </c>
      <c r="C68" s="176" t="s">
        <v>189</v>
      </c>
      <c r="D68" s="199">
        <v>25591</v>
      </c>
      <c r="E68" s="199">
        <v>107541</v>
      </c>
      <c r="F68" s="199"/>
      <c r="G68" s="196">
        <f t="shared" si="2"/>
        <v>0</v>
      </c>
    </row>
    <row r="69" spans="1:7" s="203" customFormat="1" ht="12" customHeight="1">
      <c r="A69" s="204"/>
      <c r="B69" s="188"/>
      <c r="C69" s="205"/>
      <c r="D69" s="195"/>
      <c r="E69" s="195"/>
      <c r="F69" s="195"/>
      <c r="G69" s="198"/>
    </row>
    <row r="70" spans="1:7" s="203" customFormat="1" ht="12" customHeight="1">
      <c r="A70" s="132" t="s">
        <v>158</v>
      </c>
      <c r="B70" s="134" t="s">
        <v>213</v>
      </c>
      <c r="C70" s="134"/>
      <c r="D70" s="38">
        <f>+D71+D72+D73</f>
        <v>38243</v>
      </c>
      <c r="E70" s="38">
        <f>+E71+E72+E73</f>
        <v>40682</v>
      </c>
      <c r="F70" s="38">
        <f>+F71+F72+F73</f>
        <v>35850</v>
      </c>
      <c r="G70" s="192">
        <f t="shared" si="2"/>
        <v>88.12251118430756</v>
      </c>
    </row>
    <row r="71" spans="1:7" s="206" customFormat="1" ht="12" customHeight="1">
      <c r="A71" s="170" t="s">
        <v>159</v>
      </c>
      <c r="B71" s="180" t="s">
        <v>20</v>
      </c>
      <c r="C71" s="171" t="s">
        <v>194</v>
      </c>
      <c r="D71" s="193">
        <v>6810</v>
      </c>
      <c r="E71" s="193">
        <v>5637</v>
      </c>
      <c r="F71" s="193">
        <v>3456</v>
      </c>
      <c r="G71" s="194">
        <f t="shared" si="2"/>
        <v>61.3092070250133</v>
      </c>
    </row>
    <row r="72" spans="1:7" s="206" customFormat="1" ht="12" customHeight="1">
      <c r="A72" s="170" t="s">
        <v>160</v>
      </c>
      <c r="B72" s="180" t="s">
        <v>21</v>
      </c>
      <c r="C72" s="171" t="s">
        <v>195</v>
      </c>
      <c r="D72" s="193">
        <v>31233</v>
      </c>
      <c r="E72" s="193">
        <v>34845</v>
      </c>
      <c r="F72" s="193">
        <v>32194</v>
      </c>
      <c r="G72" s="194">
        <f t="shared" si="2"/>
        <v>92.39202181087674</v>
      </c>
    </row>
    <row r="73" spans="1:7" s="206" customFormat="1" ht="12" customHeight="1">
      <c r="A73" s="170" t="s">
        <v>161</v>
      </c>
      <c r="B73" s="181" t="s">
        <v>22</v>
      </c>
      <c r="C73" s="182" t="s">
        <v>196</v>
      </c>
      <c r="D73" s="193">
        <v>200</v>
      </c>
      <c r="E73" s="193">
        <v>200</v>
      </c>
      <c r="F73" s="193">
        <v>200</v>
      </c>
      <c r="G73" s="194">
        <f t="shared" si="2"/>
        <v>100</v>
      </c>
    </row>
    <row r="74" spans="1:7" s="203" customFormat="1" ht="12" customHeight="1">
      <c r="A74" s="183"/>
      <c r="B74" s="184"/>
      <c r="C74" s="185"/>
      <c r="D74" s="195"/>
      <c r="E74" s="195"/>
      <c r="F74" s="195"/>
      <c r="G74" s="198"/>
    </row>
    <row r="75" spans="1:7" s="203" customFormat="1" ht="12" customHeight="1">
      <c r="A75" s="132"/>
      <c r="B75" s="132" t="s">
        <v>197</v>
      </c>
      <c r="C75" s="134"/>
      <c r="D75" s="38">
        <f>D59+D70</f>
        <v>190570</v>
      </c>
      <c r="E75" s="38">
        <f>E59+E70</f>
        <v>309947</v>
      </c>
      <c r="F75" s="38">
        <f>F59+F70</f>
        <v>194300</v>
      </c>
      <c r="G75" s="192">
        <f t="shared" si="2"/>
        <v>62.68813700406844</v>
      </c>
    </row>
    <row r="76" spans="1:7" s="203" customFormat="1" ht="12" customHeight="1">
      <c r="A76" s="132"/>
      <c r="B76" s="132"/>
      <c r="C76" s="134"/>
      <c r="D76" s="38"/>
      <c r="E76" s="38"/>
      <c r="F76" s="38"/>
      <c r="G76" s="198"/>
    </row>
    <row r="77" spans="1:7" s="203" customFormat="1" ht="12" customHeight="1">
      <c r="A77" s="132" t="s">
        <v>66</v>
      </c>
      <c r="B77" s="132" t="s">
        <v>198</v>
      </c>
      <c r="C77" s="134" t="s">
        <v>201</v>
      </c>
      <c r="D77" s="207">
        <f>D78</f>
        <v>2235</v>
      </c>
      <c r="E77" s="207">
        <f>E78</f>
        <v>2235</v>
      </c>
      <c r="F77" s="207">
        <f>F78</f>
        <v>2235</v>
      </c>
      <c r="G77" s="192">
        <f t="shared" si="2"/>
        <v>100</v>
      </c>
    </row>
    <row r="78" spans="1:7" s="206" customFormat="1" ht="12" customHeight="1">
      <c r="A78" s="180" t="s">
        <v>171</v>
      </c>
      <c r="B78" s="180" t="s">
        <v>200</v>
      </c>
      <c r="C78" s="171" t="s">
        <v>199</v>
      </c>
      <c r="D78" s="208">
        <f>SUM(D79:D82)</f>
        <v>2235</v>
      </c>
      <c r="E78" s="208">
        <f>SUM(E79:E82)</f>
        <v>2235</v>
      </c>
      <c r="F78" s="208">
        <f>SUM(F79:F82)</f>
        <v>2235</v>
      </c>
      <c r="G78" s="194">
        <f t="shared" si="2"/>
        <v>100</v>
      </c>
    </row>
    <row r="79" spans="1:7" s="203" customFormat="1" ht="12" customHeight="1">
      <c r="A79" s="163" t="s">
        <v>124</v>
      </c>
      <c r="B79" s="186" t="s">
        <v>202</v>
      </c>
      <c r="C79" s="174" t="s">
        <v>203</v>
      </c>
      <c r="D79" s="208"/>
      <c r="E79" s="208"/>
      <c r="F79" s="208"/>
      <c r="G79" s="198"/>
    </row>
    <row r="80" spans="1:7" s="203" customFormat="1" ht="12" customHeight="1">
      <c r="A80" s="163" t="s">
        <v>134</v>
      </c>
      <c r="B80" s="186" t="s">
        <v>206</v>
      </c>
      <c r="C80" s="174" t="s">
        <v>207</v>
      </c>
      <c r="D80" s="199"/>
      <c r="E80" s="199"/>
      <c r="F80" s="199"/>
      <c r="G80" s="198"/>
    </row>
    <row r="81" spans="1:7" s="203" customFormat="1" ht="12" customHeight="1">
      <c r="A81" s="163" t="s">
        <v>204</v>
      </c>
      <c r="B81" s="186" t="s">
        <v>25</v>
      </c>
      <c r="C81" s="174" t="s">
        <v>208</v>
      </c>
      <c r="D81" s="199">
        <v>2235</v>
      </c>
      <c r="E81" s="199">
        <v>2235</v>
      </c>
      <c r="F81" s="199">
        <v>2235</v>
      </c>
      <c r="G81" s="196">
        <f t="shared" si="2"/>
        <v>100</v>
      </c>
    </row>
    <row r="82" spans="1:7" s="203" customFormat="1" ht="12" customHeight="1">
      <c r="A82" s="163" t="s">
        <v>205</v>
      </c>
      <c r="B82" s="186" t="s">
        <v>209</v>
      </c>
      <c r="C82" s="174" t="s">
        <v>210</v>
      </c>
      <c r="D82" s="199"/>
      <c r="E82" s="199"/>
      <c r="F82" s="199"/>
      <c r="G82" s="196"/>
    </row>
    <row r="83" spans="1:7" s="203" customFormat="1" ht="12" customHeight="1">
      <c r="A83" s="183"/>
      <c r="B83" s="187"/>
      <c r="C83" s="188"/>
      <c r="D83" s="195"/>
      <c r="E83" s="195"/>
      <c r="F83" s="195"/>
      <c r="G83" s="198"/>
    </row>
    <row r="84" spans="1:7" s="2" customFormat="1" ht="12.75" customHeight="1">
      <c r="A84" s="189"/>
      <c r="B84" s="189" t="s">
        <v>211</v>
      </c>
      <c r="C84" s="190"/>
      <c r="D84" s="207">
        <f>D75+D77</f>
        <v>192805</v>
      </c>
      <c r="E84" s="207">
        <f>E75+E77</f>
        <v>312182</v>
      </c>
      <c r="F84" s="207">
        <f>F75+F77</f>
        <v>196535</v>
      </c>
      <c r="G84" s="192">
        <f t="shared" si="2"/>
        <v>62.955263275909566</v>
      </c>
    </row>
  </sheetData>
  <sheetProtection/>
  <mergeCells count="5">
    <mergeCell ref="A6:B6"/>
    <mergeCell ref="A56:B56"/>
    <mergeCell ref="A3:G3"/>
    <mergeCell ref="A4:G4"/>
    <mergeCell ref="B1:G1"/>
  </mergeCells>
  <printOptions horizontalCentered="1"/>
  <pageMargins left="0.7086614173228347" right="0.7086614173228347" top="0.5511811023622047" bottom="0.35433070866141736" header="0.31496062992125984" footer="0.31496062992125984"/>
  <pageSetup fitToHeight="2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79.625" style="257" customWidth="1"/>
    <col min="2" max="2" width="18.00390625" style="257" customWidth="1"/>
    <col min="3" max="16384" width="9.375" style="252" customWidth="1"/>
  </cols>
  <sheetData>
    <row r="1" spans="1:5" ht="12.75">
      <c r="A1" s="433" t="s">
        <v>545</v>
      </c>
      <c r="B1" s="433"/>
      <c r="C1" s="279"/>
      <c r="D1" s="279"/>
      <c r="E1" s="279"/>
    </row>
    <row r="4" spans="1:2" ht="15.75">
      <c r="A4" s="434" t="s">
        <v>301</v>
      </c>
      <c r="B4" s="434"/>
    </row>
    <row r="5" spans="1:2" ht="12.75">
      <c r="A5" s="435" t="s">
        <v>215</v>
      </c>
      <c r="B5" s="435"/>
    </row>
    <row r="9" spans="1:2" ht="12.75">
      <c r="A9" s="280" t="s">
        <v>303</v>
      </c>
      <c r="B9" s="281">
        <v>7998</v>
      </c>
    </row>
    <row r="10" spans="1:2" ht="12.75">
      <c r="A10" s="280" t="s">
        <v>304</v>
      </c>
      <c r="B10" s="281">
        <v>22482</v>
      </c>
    </row>
    <row r="11" spans="1:2" ht="12.75">
      <c r="A11" s="282" t="s">
        <v>305</v>
      </c>
      <c r="B11" s="283">
        <f>B9-B10</f>
        <v>-14484</v>
      </c>
    </row>
    <row r="12" spans="1:2" ht="12.75">
      <c r="A12" s="280" t="s">
        <v>306</v>
      </c>
      <c r="B12" s="281">
        <v>14663</v>
      </c>
    </row>
    <row r="13" spans="1:2" ht="12.75">
      <c r="A13" s="280" t="s">
        <v>307</v>
      </c>
      <c r="B13" s="281">
        <v>0</v>
      </c>
    </row>
    <row r="14" spans="1:2" ht="12.75">
      <c r="A14" s="282" t="s">
        <v>308</v>
      </c>
      <c r="B14" s="283">
        <f>B12-B13</f>
        <v>14663</v>
      </c>
    </row>
    <row r="15" spans="1:2" ht="12.75">
      <c r="A15" s="282" t="s">
        <v>309</v>
      </c>
      <c r="B15" s="283">
        <f>B11+B14</f>
        <v>179</v>
      </c>
    </row>
    <row r="16" spans="1:2" ht="12.75">
      <c r="A16" s="280" t="s">
        <v>310</v>
      </c>
      <c r="B16" s="281">
        <v>0</v>
      </c>
    </row>
    <row r="17" spans="1:2" ht="12.75">
      <c r="A17" s="280" t="s">
        <v>311</v>
      </c>
      <c r="B17" s="281">
        <v>0</v>
      </c>
    </row>
    <row r="18" spans="1:2" ht="12.75">
      <c r="A18" s="282" t="s">
        <v>312</v>
      </c>
      <c r="B18" s="283">
        <v>0</v>
      </c>
    </row>
    <row r="19" spans="1:2" ht="12.75">
      <c r="A19" s="280" t="s">
        <v>313</v>
      </c>
      <c r="B19" s="281">
        <v>0</v>
      </c>
    </row>
    <row r="20" spans="1:2" ht="12.75">
      <c r="A20" s="280" t="s">
        <v>314</v>
      </c>
      <c r="B20" s="281">
        <v>0</v>
      </c>
    </row>
    <row r="21" spans="1:2" ht="12.75">
      <c r="A21" s="282" t="s">
        <v>315</v>
      </c>
      <c r="B21" s="283">
        <v>0</v>
      </c>
    </row>
    <row r="22" spans="1:2" ht="12.75">
      <c r="A22" s="282" t="s">
        <v>316</v>
      </c>
      <c r="B22" s="283">
        <v>0</v>
      </c>
    </row>
    <row r="23" spans="1:2" ht="12.75">
      <c r="A23" s="282" t="s">
        <v>317</v>
      </c>
      <c r="B23" s="283">
        <f>B15+B22</f>
        <v>179</v>
      </c>
    </row>
    <row r="24" spans="1:2" ht="12.75">
      <c r="A24" s="282" t="s">
        <v>318</v>
      </c>
      <c r="B24" s="283">
        <v>70</v>
      </c>
    </row>
    <row r="25" spans="1:2" ht="12.75">
      <c r="A25" s="282" t="s">
        <v>319</v>
      </c>
      <c r="B25" s="283">
        <v>109</v>
      </c>
    </row>
    <row r="26" spans="1:2" ht="12.75">
      <c r="A26" s="282" t="s">
        <v>320</v>
      </c>
      <c r="B26" s="283">
        <v>0</v>
      </c>
    </row>
    <row r="27" spans="1:2" ht="12.75">
      <c r="A27" s="282" t="s">
        <v>321</v>
      </c>
      <c r="B27" s="283">
        <v>0</v>
      </c>
    </row>
  </sheetData>
  <sheetProtection/>
  <mergeCells count="3">
    <mergeCell ref="A1:B1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.125" style="288" customWidth="1"/>
    <col min="2" max="2" width="69.00390625" style="288" customWidth="1"/>
    <col min="3" max="3" width="9.50390625" style="288" customWidth="1"/>
    <col min="4" max="4" width="9.00390625" style="288" customWidth="1"/>
    <col min="5" max="5" width="8.625" style="289" customWidth="1"/>
    <col min="6" max="16384" width="9.375" style="252" customWidth="1"/>
  </cols>
  <sheetData>
    <row r="1" spans="1:5" ht="12.75">
      <c r="A1" s="433" t="s">
        <v>546</v>
      </c>
      <c r="B1" s="433"/>
      <c r="C1" s="433"/>
      <c r="D1" s="433"/>
      <c r="E1" s="433"/>
    </row>
    <row r="4" spans="1:5" ht="12.75">
      <c r="A4" s="441" t="s">
        <v>322</v>
      </c>
      <c r="B4" s="441"/>
      <c r="C4" s="441"/>
      <c r="D4" s="441"/>
      <c r="E4" s="441"/>
    </row>
    <row r="5" spans="1:5" ht="12.75">
      <c r="A5" s="441" t="s">
        <v>215</v>
      </c>
      <c r="B5" s="441"/>
      <c r="C5" s="441"/>
      <c r="D5" s="441"/>
      <c r="E5" s="441"/>
    </row>
    <row r="6" spans="1:5" ht="12.75">
      <c r="A6" s="441" t="s">
        <v>535</v>
      </c>
      <c r="B6" s="441"/>
      <c r="C6" s="441"/>
      <c r="D6" s="441"/>
      <c r="E6" s="441"/>
    </row>
    <row r="7" spans="1:5" ht="12.75">
      <c r="A7" s="441" t="s">
        <v>323</v>
      </c>
      <c r="B7" s="441"/>
      <c r="C7" s="441"/>
      <c r="D7" s="441"/>
      <c r="E7" s="441"/>
    </row>
    <row r="8" spans="1:5" ht="12.75">
      <c r="A8" s="258"/>
      <c r="B8" s="258"/>
      <c r="C8" s="258"/>
      <c r="D8" s="258"/>
      <c r="E8" s="278"/>
    </row>
    <row r="9" spans="1:5" ht="12.75">
      <c r="A9" s="258"/>
      <c r="B9" s="258"/>
      <c r="C9" s="447" t="s">
        <v>0</v>
      </c>
      <c r="D9" s="447"/>
      <c r="E9" s="447"/>
    </row>
    <row r="10" spans="1:5" ht="35.25" customHeight="1">
      <c r="A10" s="436" t="s">
        <v>324</v>
      </c>
      <c r="B10" s="437" t="s">
        <v>325</v>
      </c>
      <c r="C10" s="259" t="s">
        <v>326</v>
      </c>
      <c r="D10" s="259" t="s">
        <v>327</v>
      </c>
      <c r="E10" s="438" t="s">
        <v>328</v>
      </c>
    </row>
    <row r="11" spans="1:5" ht="12.75">
      <c r="A11" s="436"/>
      <c r="B11" s="437"/>
      <c r="C11" s="439" t="s">
        <v>329</v>
      </c>
      <c r="D11" s="439"/>
      <c r="E11" s="438"/>
    </row>
    <row r="12" spans="1:5" s="261" customFormat="1" ht="12.75">
      <c r="A12" s="260">
        <v>1</v>
      </c>
      <c r="B12" s="260">
        <v>2</v>
      </c>
      <c r="C12" s="260">
        <v>3</v>
      </c>
      <c r="D12" s="260">
        <v>4</v>
      </c>
      <c r="E12" s="260">
        <v>5</v>
      </c>
    </row>
    <row r="13" spans="1:5" ht="12.75">
      <c r="A13" s="262" t="s">
        <v>330</v>
      </c>
      <c r="B13" s="263" t="s">
        <v>416</v>
      </c>
      <c r="C13" s="264"/>
      <c r="D13" s="264"/>
      <c r="E13" s="265"/>
    </row>
    <row r="14" spans="1:5" ht="12.75">
      <c r="A14" s="266" t="s">
        <v>332</v>
      </c>
      <c r="B14" s="267" t="s">
        <v>333</v>
      </c>
      <c r="C14" s="268"/>
      <c r="D14" s="268"/>
      <c r="E14" s="265"/>
    </row>
    <row r="15" spans="1:5" ht="12.75">
      <c r="A15" s="262" t="s">
        <v>334</v>
      </c>
      <c r="B15" s="263" t="s">
        <v>335</v>
      </c>
      <c r="C15" s="264"/>
      <c r="D15" s="264"/>
      <c r="E15" s="265"/>
    </row>
    <row r="16" spans="1:5" ht="12.75">
      <c r="A16" s="266" t="s">
        <v>336</v>
      </c>
      <c r="B16" s="263" t="s">
        <v>337</v>
      </c>
      <c r="C16" s="264"/>
      <c r="D16" s="264"/>
      <c r="E16" s="265"/>
    </row>
    <row r="17" spans="1:5" ht="12.75">
      <c r="A17" s="262" t="s">
        <v>338</v>
      </c>
      <c r="B17" s="263" t="s">
        <v>339</v>
      </c>
      <c r="C17" s="264"/>
      <c r="D17" s="264"/>
      <c r="E17" s="265"/>
    </row>
    <row r="18" spans="1:6" ht="12.75">
      <c r="A18" s="266" t="s">
        <v>340</v>
      </c>
      <c r="B18" s="263" t="s">
        <v>341</v>
      </c>
      <c r="C18" s="264"/>
      <c r="D18" s="264"/>
      <c r="E18" s="265"/>
      <c r="F18" s="270"/>
    </row>
    <row r="19" spans="1:5" ht="12.75">
      <c r="A19" s="262" t="s">
        <v>342</v>
      </c>
      <c r="B19" s="263" t="s">
        <v>343</v>
      </c>
      <c r="C19" s="264"/>
      <c r="D19" s="264"/>
      <c r="E19" s="265"/>
    </row>
    <row r="20" spans="1:5" ht="12.75">
      <c r="A20" s="266" t="s">
        <v>344</v>
      </c>
      <c r="B20" s="263" t="s">
        <v>345</v>
      </c>
      <c r="C20" s="264"/>
      <c r="D20" s="264"/>
      <c r="E20" s="265"/>
    </row>
    <row r="21" spans="1:5" ht="12.75">
      <c r="A21" s="262" t="s">
        <v>346</v>
      </c>
      <c r="B21" s="263" t="s">
        <v>347</v>
      </c>
      <c r="C21" s="264"/>
      <c r="D21" s="264"/>
      <c r="E21" s="265"/>
    </row>
    <row r="22" spans="1:5" ht="12.75">
      <c r="A22" s="266" t="s">
        <v>348</v>
      </c>
      <c r="B22" s="267" t="s">
        <v>349</v>
      </c>
      <c r="C22" s="268"/>
      <c r="D22" s="268"/>
      <c r="E22" s="265"/>
    </row>
    <row r="23" spans="1:5" ht="12.75">
      <c r="A23" s="262" t="s">
        <v>350</v>
      </c>
      <c r="B23" s="263" t="s">
        <v>351</v>
      </c>
      <c r="C23" s="264"/>
      <c r="D23" s="264"/>
      <c r="E23" s="265"/>
    </row>
    <row r="24" spans="1:5" ht="12.75">
      <c r="A24" s="266" t="s">
        <v>352</v>
      </c>
      <c r="B24" s="263" t="s">
        <v>353</v>
      </c>
      <c r="C24" s="264"/>
      <c r="D24" s="264"/>
      <c r="E24" s="265"/>
    </row>
    <row r="25" spans="1:5" ht="12.75">
      <c r="A25" s="262" t="s">
        <v>354</v>
      </c>
      <c r="B25" s="263" t="s">
        <v>355</v>
      </c>
      <c r="C25" s="264"/>
      <c r="D25" s="264"/>
      <c r="E25" s="265"/>
    </row>
    <row r="26" spans="1:5" ht="12.75">
      <c r="A26" s="266" t="s">
        <v>356</v>
      </c>
      <c r="B26" s="267" t="s">
        <v>357</v>
      </c>
      <c r="C26" s="268"/>
      <c r="D26" s="268"/>
      <c r="E26" s="265"/>
    </row>
    <row r="27" spans="1:5" ht="12.75">
      <c r="A27" s="262" t="s">
        <v>358</v>
      </c>
      <c r="B27" s="263" t="s">
        <v>359</v>
      </c>
      <c r="C27" s="264"/>
      <c r="D27" s="264"/>
      <c r="E27" s="265"/>
    </row>
    <row r="28" spans="1:5" ht="12.75">
      <c r="A28" s="266" t="s">
        <v>360</v>
      </c>
      <c r="B28" s="263" t="s">
        <v>361</v>
      </c>
      <c r="C28" s="264"/>
      <c r="D28" s="264"/>
      <c r="E28" s="265"/>
    </row>
    <row r="29" spans="1:5" ht="12.75">
      <c r="A29" s="262" t="s">
        <v>362</v>
      </c>
      <c r="B29" s="267" t="s">
        <v>363</v>
      </c>
      <c r="C29" s="268"/>
      <c r="D29" s="268"/>
      <c r="E29" s="265"/>
    </row>
    <row r="30" spans="1:5" ht="12.75">
      <c r="A30" s="266" t="s">
        <v>364</v>
      </c>
      <c r="B30" s="267" t="s">
        <v>365</v>
      </c>
      <c r="C30" s="268"/>
      <c r="D30" s="268"/>
      <c r="E30" s="265"/>
    </row>
    <row r="31" spans="1:5" ht="12.75">
      <c r="A31" s="262" t="s">
        <v>366</v>
      </c>
      <c r="B31" s="267" t="s">
        <v>367</v>
      </c>
      <c r="C31" s="268"/>
      <c r="D31" s="268"/>
      <c r="E31" s="265"/>
    </row>
    <row r="32" spans="1:5" ht="12.75">
      <c r="A32" s="266" t="s">
        <v>368</v>
      </c>
      <c r="B32" s="267" t="s">
        <v>369</v>
      </c>
      <c r="C32" s="268"/>
      <c r="D32" s="268"/>
      <c r="E32" s="265"/>
    </row>
    <row r="33" spans="1:5" ht="12.75">
      <c r="A33" s="262" t="s">
        <v>370</v>
      </c>
      <c r="B33" s="267" t="s">
        <v>371</v>
      </c>
      <c r="C33" s="268"/>
      <c r="D33" s="268"/>
      <c r="E33" s="265"/>
    </row>
    <row r="34" spans="1:5" ht="12.75">
      <c r="A34" s="266" t="s">
        <v>372</v>
      </c>
      <c r="B34" s="263" t="s">
        <v>373</v>
      </c>
      <c r="C34" s="264"/>
      <c r="D34" s="264"/>
      <c r="E34" s="265"/>
    </row>
    <row r="35" spans="1:5" ht="12.75">
      <c r="A35" s="262" t="s">
        <v>374</v>
      </c>
      <c r="B35" s="263" t="s">
        <v>375</v>
      </c>
      <c r="C35" s="264">
        <v>87</v>
      </c>
      <c r="D35" s="264">
        <v>109</v>
      </c>
      <c r="E35" s="265">
        <f>D35/C35*100</f>
        <v>125.28735632183907</v>
      </c>
    </row>
    <row r="36" spans="1:5" ht="12.75">
      <c r="A36" s="266" t="s">
        <v>376</v>
      </c>
      <c r="B36" s="263" t="s">
        <v>377</v>
      </c>
      <c r="C36" s="264">
        <v>32</v>
      </c>
      <c r="D36" s="264">
        <v>70</v>
      </c>
      <c r="E36" s="265">
        <f>D36/C36*100</f>
        <v>218.75</v>
      </c>
    </row>
    <row r="37" spans="1:5" ht="12.75">
      <c r="A37" s="262" t="s">
        <v>378</v>
      </c>
      <c r="B37" s="263" t="s">
        <v>379</v>
      </c>
      <c r="C37" s="264"/>
      <c r="D37" s="264"/>
      <c r="E37" s="265"/>
    </row>
    <row r="38" spans="1:5" ht="12.75">
      <c r="A38" s="266" t="s">
        <v>380</v>
      </c>
      <c r="B38" s="263" t="s">
        <v>381</v>
      </c>
      <c r="C38" s="264"/>
      <c r="D38" s="264"/>
      <c r="E38" s="265"/>
    </row>
    <row r="39" spans="1:5" ht="12.75">
      <c r="A39" s="262" t="s">
        <v>382</v>
      </c>
      <c r="B39" s="267" t="s">
        <v>383</v>
      </c>
      <c r="C39" s="268">
        <f>SUM(C35:C38)</f>
        <v>119</v>
      </c>
      <c r="D39" s="268">
        <f>SUM(D35:D38)</f>
        <v>179</v>
      </c>
      <c r="E39" s="269">
        <f>D39/C39*100</f>
        <v>150.42016806722688</v>
      </c>
    </row>
    <row r="40" spans="1:5" ht="12.75">
      <c r="A40" s="266" t="s">
        <v>384</v>
      </c>
      <c r="B40" s="267" t="s">
        <v>385</v>
      </c>
      <c r="C40" s="268"/>
      <c r="D40" s="268"/>
      <c r="E40" s="265"/>
    </row>
    <row r="41" spans="1:5" ht="12.75">
      <c r="A41" s="262" t="s">
        <v>386</v>
      </c>
      <c r="B41" s="267" t="s">
        <v>387</v>
      </c>
      <c r="C41" s="268"/>
      <c r="D41" s="268"/>
      <c r="E41" s="265"/>
    </row>
    <row r="42" spans="1:5" ht="12.75">
      <c r="A42" s="266" t="s">
        <v>388</v>
      </c>
      <c r="B42" s="267" t="s">
        <v>389</v>
      </c>
      <c r="C42" s="268">
        <v>215</v>
      </c>
      <c r="D42" s="268"/>
      <c r="E42" s="265"/>
    </row>
    <row r="43" spans="1:5" ht="12.75">
      <c r="A43" s="262" t="s">
        <v>390</v>
      </c>
      <c r="B43" s="267" t="s">
        <v>391</v>
      </c>
      <c r="C43" s="268">
        <v>215</v>
      </c>
      <c r="D43" s="268"/>
      <c r="E43" s="265"/>
    </row>
    <row r="44" spans="1:5" ht="12.75">
      <c r="A44" s="266" t="s">
        <v>392</v>
      </c>
      <c r="B44" s="267" t="s">
        <v>393</v>
      </c>
      <c r="C44" s="268">
        <v>0</v>
      </c>
      <c r="D44" s="268">
        <v>0</v>
      </c>
      <c r="E44" s="269"/>
    </row>
    <row r="45" spans="1:5" ht="12.75">
      <c r="A45" s="262" t="s">
        <v>394</v>
      </c>
      <c r="B45" s="267" t="s">
        <v>395</v>
      </c>
      <c r="C45" s="268"/>
      <c r="D45" s="268">
        <v>39</v>
      </c>
      <c r="E45" s="265"/>
    </row>
    <row r="46" spans="1:5" ht="12.75">
      <c r="A46" s="266" t="s">
        <v>396</v>
      </c>
      <c r="B46" s="267" t="s">
        <v>397</v>
      </c>
      <c r="C46" s="268">
        <f>C39+C43</f>
        <v>334</v>
      </c>
      <c r="D46" s="268">
        <f>D39+D43+D45</f>
        <v>218</v>
      </c>
      <c r="E46" s="269">
        <f>D46/C46*100</f>
        <v>65.26946107784431</v>
      </c>
    </row>
    <row r="47" spans="1:5" ht="12.75">
      <c r="A47" s="284"/>
      <c r="B47" s="285"/>
      <c r="C47" s="286"/>
      <c r="D47" s="286"/>
      <c r="E47" s="287"/>
    </row>
    <row r="48" spans="1:5" s="275" customFormat="1" ht="12.75">
      <c r="A48" s="284"/>
      <c r="B48" s="285"/>
      <c r="C48" s="286"/>
      <c r="D48" s="286"/>
      <c r="E48" s="287"/>
    </row>
    <row r="49" spans="1:5" s="275" customFormat="1" ht="12.75">
      <c r="A49" s="284"/>
      <c r="B49" s="285"/>
      <c r="C49" s="286"/>
      <c r="D49" s="286"/>
      <c r="E49" s="287"/>
    </row>
    <row r="50" spans="1:5" s="275" customFormat="1" ht="12.75">
      <c r="A50" s="284"/>
      <c r="B50" s="285"/>
      <c r="C50" s="286"/>
      <c r="D50" s="286"/>
      <c r="E50" s="287"/>
    </row>
    <row r="51" spans="1:5" s="275" customFormat="1" ht="12.75">
      <c r="A51" s="284"/>
      <c r="B51" s="285"/>
      <c r="C51" s="286"/>
      <c r="D51" s="286"/>
      <c r="E51" s="287"/>
    </row>
    <row r="52" spans="1:5" s="275" customFormat="1" ht="12.75">
      <c r="A52" s="284"/>
      <c r="B52" s="285"/>
      <c r="C52" s="440" t="s">
        <v>417</v>
      </c>
      <c r="D52" s="440"/>
      <c r="E52" s="440"/>
    </row>
    <row r="53" spans="1:5" s="275" customFormat="1" ht="12.75">
      <c r="A53" s="284"/>
      <c r="B53" s="285"/>
      <c r="C53" s="286"/>
      <c r="D53" s="286"/>
      <c r="E53" s="287"/>
    </row>
    <row r="54" spans="1:5" s="275" customFormat="1" ht="12.75">
      <c r="A54" s="284"/>
      <c r="B54" s="285"/>
      <c r="C54" s="447" t="s">
        <v>0</v>
      </c>
      <c r="D54" s="447"/>
      <c r="E54" s="447"/>
    </row>
    <row r="55" spans="1:5" s="275" customFormat="1" ht="12.75">
      <c r="A55" s="436" t="s">
        <v>324</v>
      </c>
      <c r="B55" s="437" t="s">
        <v>399</v>
      </c>
      <c r="C55" s="259" t="s">
        <v>326</v>
      </c>
      <c r="D55" s="259" t="s">
        <v>327</v>
      </c>
      <c r="E55" s="438" t="s">
        <v>328</v>
      </c>
    </row>
    <row r="56" spans="1:5" s="275" customFormat="1" ht="32.25" customHeight="1">
      <c r="A56" s="436"/>
      <c r="B56" s="437"/>
      <c r="C56" s="439" t="s">
        <v>329</v>
      </c>
      <c r="D56" s="439"/>
      <c r="E56" s="438"/>
    </row>
    <row r="57" spans="1:5" s="275" customFormat="1" ht="12.75">
      <c r="A57" s="260">
        <v>1</v>
      </c>
      <c r="B57" s="260">
        <v>2</v>
      </c>
      <c r="C57" s="260">
        <v>3</v>
      </c>
      <c r="D57" s="260">
        <v>4</v>
      </c>
      <c r="E57" s="260">
        <v>5</v>
      </c>
    </row>
    <row r="58" spans="1:5" ht="12.75">
      <c r="A58" s="262">
        <v>35</v>
      </c>
      <c r="B58" s="263" t="s">
        <v>400</v>
      </c>
      <c r="C58" s="264"/>
      <c r="D58" s="264"/>
      <c r="E58" s="265"/>
    </row>
    <row r="59" spans="1:5" ht="12.75">
      <c r="A59" s="262">
        <v>36</v>
      </c>
      <c r="B59" s="263" t="s">
        <v>401</v>
      </c>
      <c r="C59" s="264"/>
      <c r="D59" s="264"/>
      <c r="E59" s="265"/>
    </row>
    <row r="60" spans="1:5" ht="12.75">
      <c r="A60" s="262">
        <v>37</v>
      </c>
      <c r="B60" s="263" t="s">
        <v>402</v>
      </c>
      <c r="C60" s="264">
        <v>1043</v>
      </c>
      <c r="D60" s="264">
        <v>1043</v>
      </c>
      <c r="E60" s="265">
        <f>D60/C60*100</f>
        <v>100</v>
      </c>
    </row>
    <row r="61" spans="1:5" ht="12.75">
      <c r="A61" s="262">
        <v>38</v>
      </c>
      <c r="B61" s="263" t="s">
        <v>403</v>
      </c>
      <c r="C61" s="264">
        <v>-673</v>
      </c>
      <c r="D61" s="264">
        <v>-709</v>
      </c>
      <c r="E61" s="265"/>
    </row>
    <row r="62" spans="1:5" ht="12.75">
      <c r="A62" s="262">
        <v>39</v>
      </c>
      <c r="B62" s="263" t="s">
        <v>404</v>
      </c>
      <c r="C62" s="264"/>
      <c r="D62" s="264"/>
      <c r="E62" s="265"/>
    </row>
    <row r="63" spans="1:5" ht="12.75">
      <c r="A63" s="262">
        <v>40</v>
      </c>
      <c r="B63" s="263" t="s">
        <v>405</v>
      </c>
      <c r="C63" s="264">
        <v>-36</v>
      </c>
      <c r="D63" s="264">
        <v>-1051</v>
      </c>
      <c r="E63" s="265"/>
    </row>
    <row r="64" spans="1:5" ht="12.75">
      <c r="A64" s="262">
        <v>41</v>
      </c>
      <c r="B64" s="267" t="s">
        <v>406</v>
      </c>
      <c r="C64" s="268">
        <f>SUM(C58:C63)</f>
        <v>334</v>
      </c>
      <c r="D64" s="268">
        <f>SUM(D58:D63)</f>
        <v>-717</v>
      </c>
      <c r="E64" s="269">
        <f>D64/C64*100</f>
        <v>-214.67065868263475</v>
      </c>
    </row>
    <row r="65" spans="1:5" ht="12.75">
      <c r="A65" s="262">
        <v>42</v>
      </c>
      <c r="B65" s="267" t="s">
        <v>407</v>
      </c>
      <c r="C65" s="268"/>
      <c r="D65" s="268">
        <v>70</v>
      </c>
      <c r="E65" s="265"/>
    </row>
    <row r="66" spans="1:5" ht="12.75">
      <c r="A66" s="262">
        <v>43</v>
      </c>
      <c r="B66" s="267" t="s">
        <v>408</v>
      </c>
      <c r="C66" s="268"/>
      <c r="D66" s="268">
        <v>14</v>
      </c>
      <c r="E66" s="265"/>
    </row>
    <row r="67" spans="1:5" s="276" customFormat="1" ht="12.75">
      <c r="A67" s="262">
        <v>44</v>
      </c>
      <c r="B67" s="267" t="s">
        <v>409</v>
      </c>
      <c r="C67" s="268"/>
      <c r="D67" s="268"/>
      <c r="E67" s="265"/>
    </row>
    <row r="68" spans="1:5" ht="12.75">
      <c r="A68" s="262">
        <v>45</v>
      </c>
      <c r="B68" s="267" t="s">
        <v>410</v>
      </c>
      <c r="C68" s="268"/>
      <c r="D68" s="268">
        <f>SUM(D65:D67)</f>
        <v>84</v>
      </c>
      <c r="E68" s="265"/>
    </row>
    <row r="69" spans="1:5" ht="12.75">
      <c r="A69" s="262">
        <v>46</v>
      </c>
      <c r="B69" s="267" t="s">
        <v>411</v>
      </c>
      <c r="C69" s="268"/>
      <c r="D69" s="268"/>
      <c r="E69" s="265"/>
    </row>
    <row r="70" spans="1:5" ht="15" customHeight="1">
      <c r="A70" s="262">
        <v>47</v>
      </c>
      <c r="B70" s="277" t="s">
        <v>412</v>
      </c>
      <c r="C70" s="268"/>
      <c r="D70" s="268"/>
      <c r="E70" s="265"/>
    </row>
    <row r="71" spans="1:5" ht="12.75">
      <c r="A71" s="262">
        <v>48</v>
      </c>
      <c r="B71" s="267" t="s">
        <v>413</v>
      </c>
      <c r="C71" s="268"/>
      <c r="D71" s="268">
        <v>851</v>
      </c>
      <c r="E71" s="265"/>
    </row>
    <row r="72" spans="1:5" ht="12.75">
      <c r="A72" s="262">
        <v>49</v>
      </c>
      <c r="B72" s="267" t="s">
        <v>414</v>
      </c>
      <c r="C72" s="268">
        <v>334</v>
      </c>
      <c r="D72" s="268">
        <f>D64+D68+D71</f>
        <v>218</v>
      </c>
      <c r="E72" s="269">
        <f>D72/C72*100</f>
        <v>65.26946107784431</v>
      </c>
    </row>
  </sheetData>
  <sheetProtection/>
  <mergeCells count="16">
    <mergeCell ref="A1:E1"/>
    <mergeCell ref="A4:E4"/>
    <mergeCell ref="A5:E5"/>
    <mergeCell ref="A6:E6"/>
    <mergeCell ref="A7:E7"/>
    <mergeCell ref="C9:E9"/>
    <mergeCell ref="A55:A56"/>
    <mergeCell ref="B55:B56"/>
    <mergeCell ref="E55:E56"/>
    <mergeCell ref="C56:D56"/>
    <mergeCell ref="A10:A11"/>
    <mergeCell ref="B10:B11"/>
    <mergeCell ref="E10:E11"/>
    <mergeCell ref="C11:D11"/>
    <mergeCell ref="C52:E52"/>
    <mergeCell ref="C54:E54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83"/>
  <sheetViews>
    <sheetView zoomScale="120" zoomScaleNormal="120" zoomScaleSheetLayoutView="100" workbookViewId="0" topLeftCell="A1">
      <selection activeCell="B1" sqref="B1:F1"/>
    </sheetView>
  </sheetViews>
  <sheetFormatPr defaultColWidth="9.00390625" defaultRowHeight="12.75"/>
  <cols>
    <col min="1" max="1" width="11.125" style="13" customWidth="1"/>
    <col min="2" max="2" width="56.125" style="13" customWidth="1"/>
    <col min="3" max="3" width="6.50390625" style="13" customWidth="1"/>
    <col min="4" max="4" width="11.00390625" style="39" customWidth="1"/>
    <col min="5" max="5" width="9.00390625" style="1" customWidth="1"/>
    <col min="6" max="16384" width="9.375" style="1" customWidth="1"/>
  </cols>
  <sheetData>
    <row r="1" spans="1:6" ht="15.75">
      <c r="A1" s="1"/>
      <c r="B1" s="443" t="s">
        <v>547</v>
      </c>
      <c r="C1" s="443"/>
      <c r="D1" s="443"/>
      <c r="E1" s="443"/>
      <c r="F1" s="443"/>
    </row>
    <row r="2" spans="1:4" ht="15.75">
      <c r="A2" s="1"/>
      <c r="B2" s="54"/>
      <c r="C2" s="54"/>
      <c r="D2" s="54"/>
    </row>
    <row r="3" spans="1:4" ht="15.75">
      <c r="A3" s="448" t="s">
        <v>271</v>
      </c>
      <c r="B3" s="448"/>
      <c r="C3" s="448"/>
      <c r="D3" s="448"/>
    </row>
    <row r="4" spans="1:4" ht="15.75">
      <c r="A4" s="448" t="s">
        <v>239</v>
      </c>
      <c r="B4" s="448"/>
      <c r="C4" s="448"/>
      <c r="D4" s="448"/>
    </row>
    <row r="6" spans="1:4" ht="15.75" customHeight="1">
      <c r="A6" s="429"/>
      <c r="B6" s="429"/>
      <c r="C6" s="22"/>
      <c r="D6" s="50" t="s">
        <v>0</v>
      </c>
    </row>
    <row r="7" spans="1:6" ht="24" customHeight="1">
      <c r="A7" s="24" t="s">
        <v>1</v>
      </c>
      <c r="B7" s="24" t="s">
        <v>2</v>
      </c>
      <c r="C7" s="24" t="s">
        <v>214</v>
      </c>
      <c r="D7" s="24" t="s">
        <v>245</v>
      </c>
      <c r="E7" s="24" t="s">
        <v>249</v>
      </c>
      <c r="F7" s="58" t="s">
        <v>242</v>
      </c>
    </row>
    <row r="8" spans="1:6" s="36" customFormat="1" ht="11.25">
      <c r="A8" s="48">
        <v>1</v>
      </c>
      <c r="B8" s="48">
        <v>2</v>
      </c>
      <c r="C8" s="49">
        <v>3</v>
      </c>
      <c r="D8" s="48">
        <v>4</v>
      </c>
      <c r="E8" s="49">
        <v>5</v>
      </c>
      <c r="F8" s="48">
        <v>6</v>
      </c>
    </row>
    <row r="9" spans="1:6" s="37" customFormat="1" ht="12" customHeight="1">
      <c r="A9" s="24" t="s">
        <v>123</v>
      </c>
      <c r="B9" s="120" t="s">
        <v>67</v>
      </c>
      <c r="C9" s="121"/>
      <c r="D9" s="41">
        <f>D10+D21+D28+D38</f>
        <v>445</v>
      </c>
      <c r="E9" s="41">
        <f>E10+E21+E28+E38</f>
        <v>313</v>
      </c>
      <c r="F9" s="159">
        <f>E9/D9*100</f>
        <v>70.33707865168539</v>
      </c>
    </row>
    <row r="10" spans="1:6" s="2" customFormat="1" ht="12" customHeight="1">
      <c r="A10" s="122" t="s">
        <v>175</v>
      </c>
      <c r="B10" s="122" t="s">
        <v>132</v>
      </c>
      <c r="C10" s="122" t="s">
        <v>93</v>
      </c>
      <c r="D10" s="59">
        <f>D18+D11</f>
        <v>0</v>
      </c>
      <c r="E10" s="59">
        <f>E18+E11</f>
        <v>0</v>
      </c>
      <c r="F10" s="155"/>
    </row>
    <row r="11" spans="1:6" s="2" customFormat="1" ht="12" customHeight="1">
      <c r="A11" s="123" t="s">
        <v>124</v>
      </c>
      <c r="B11" s="124" t="s">
        <v>125</v>
      </c>
      <c r="C11" s="124" t="s">
        <v>89</v>
      </c>
      <c r="D11" s="40">
        <f>SUM(D12:D17)</f>
        <v>0</v>
      </c>
      <c r="E11" s="40">
        <f>SUM(E12:E17)</f>
        <v>0</v>
      </c>
      <c r="F11" s="155"/>
    </row>
    <row r="12" spans="1:6" s="2" customFormat="1" ht="12" customHeight="1">
      <c r="A12" s="125" t="s">
        <v>126</v>
      </c>
      <c r="B12" s="126" t="s">
        <v>78</v>
      </c>
      <c r="C12" s="127" t="s">
        <v>77</v>
      </c>
      <c r="D12" s="61"/>
      <c r="E12" s="61"/>
      <c r="F12" s="155"/>
    </row>
    <row r="13" spans="1:6" s="3" customFormat="1" ht="12" customHeight="1">
      <c r="A13" s="125" t="s">
        <v>127</v>
      </c>
      <c r="B13" s="127" t="s">
        <v>80</v>
      </c>
      <c r="C13" s="127" t="s">
        <v>79</v>
      </c>
      <c r="D13" s="40"/>
      <c r="E13" s="40"/>
      <c r="F13" s="156"/>
    </row>
    <row r="14" spans="1:6" s="3" customFormat="1" ht="12" customHeight="1">
      <c r="A14" s="125" t="s">
        <v>128</v>
      </c>
      <c r="B14" s="127" t="s">
        <v>166</v>
      </c>
      <c r="C14" s="127" t="s">
        <v>81</v>
      </c>
      <c r="D14" s="40"/>
      <c r="E14" s="40"/>
      <c r="F14" s="156"/>
    </row>
    <row r="15" spans="1:6" s="3" customFormat="1" ht="12" customHeight="1">
      <c r="A15" s="125" t="s">
        <v>129</v>
      </c>
      <c r="B15" s="127" t="s">
        <v>84</v>
      </c>
      <c r="C15" s="127" t="s">
        <v>83</v>
      </c>
      <c r="D15" s="40"/>
      <c r="E15" s="40"/>
      <c r="F15" s="156"/>
    </row>
    <row r="16" spans="1:6" s="3" customFormat="1" ht="12" customHeight="1">
      <c r="A16" s="125" t="s">
        <v>130</v>
      </c>
      <c r="B16" s="127" t="s">
        <v>86</v>
      </c>
      <c r="C16" s="127" t="s">
        <v>85</v>
      </c>
      <c r="D16" s="40"/>
      <c r="E16" s="40"/>
      <c r="F16" s="156"/>
    </row>
    <row r="17" spans="1:6" s="3" customFormat="1" ht="12" customHeight="1">
      <c r="A17" s="125" t="s">
        <v>131</v>
      </c>
      <c r="B17" s="127" t="s">
        <v>88</v>
      </c>
      <c r="C17" s="127" t="s">
        <v>87</v>
      </c>
      <c r="D17" s="40"/>
      <c r="E17" s="40"/>
      <c r="F17" s="156"/>
    </row>
    <row r="18" spans="1:6" s="3" customFormat="1" ht="12" customHeight="1">
      <c r="A18" s="123" t="s">
        <v>134</v>
      </c>
      <c r="B18" s="124" t="s">
        <v>92</v>
      </c>
      <c r="C18" s="124" t="s">
        <v>91</v>
      </c>
      <c r="D18" s="60">
        <f>SUM(D19:D20)</f>
        <v>0</v>
      </c>
      <c r="E18" s="60">
        <f>SUM(E19:E20)</f>
        <v>0</v>
      </c>
      <c r="F18" s="156"/>
    </row>
    <row r="19" spans="1:6" s="23" customFormat="1" ht="12" customHeight="1">
      <c r="A19" s="125" t="s">
        <v>135</v>
      </c>
      <c r="B19" s="128" t="s">
        <v>139</v>
      </c>
      <c r="C19" s="128" t="s">
        <v>136</v>
      </c>
      <c r="D19" s="60"/>
      <c r="E19" s="60"/>
      <c r="F19" s="157"/>
    </row>
    <row r="20" spans="1:6" s="3" customFormat="1" ht="12" customHeight="1">
      <c r="A20" s="125" t="s">
        <v>137</v>
      </c>
      <c r="B20" s="127" t="s">
        <v>138</v>
      </c>
      <c r="C20" s="124" t="s">
        <v>90</v>
      </c>
      <c r="D20" s="40"/>
      <c r="E20" s="40"/>
      <c r="F20" s="156"/>
    </row>
    <row r="21" spans="1:6" s="3" customFormat="1" ht="12" customHeight="1">
      <c r="A21" s="129" t="s">
        <v>176</v>
      </c>
      <c r="B21" s="122" t="s">
        <v>34</v>
      </c>
      <c r="C21" s="122" t="s">
        <v>100</v>
      </c>
      <c r="D21" s="40">
        <f>D22+D23+D27</f>
        <v>0</v>
      </c>
      <c r="E21" s="40">
        <f>E22+E23+E27</f>
        <v>0</v>
      </c>
      <c r="F21" s="156"/>
    </row>
    <row r="22" spans="1:6" s="3" customFormat="1" ht="12" customHeight="1">
      <c r="A22" s="123" t="s">
        <v>143</v>
      </c>
      <c r="B22" s="124" t="s">
        <v>166</v>
      </c>
      <c r="C22" s="124" t="s">
        <v>140</v>
      </c>
      <c r="D22" s="40"/>
      <c r="E22" s="40"/>
      <c r="F22" s="156"/>
    </row>
    <row r="23" spans="1:6" s="3" customFormat="1" ht="12" customHeight="1">
      <c r="A23" s="123" t="s">
        <v>142</v>
      </c>
      <c r="B23" s="124" t="s">
        <v>99</v>
      </c>
      <c r="C23" s="124" t="s">
        <v>98</v>
      </c>
      <c r="D23" s="40">
        <f>SUM(D24:D26)</f>
        <v>0</v>
      </c>
      <c r="E23" s="40">
        <f>SUM(E24:E26)</f>
        <v>0</v>
      </c>
      <c r="F23" s="156"/>
    </row>
    <row r="24" spans="1:6" s="3" customFormat="1" ht="12" customHeight="1">
      <c r="A24" s="125" t="s">
        <v>168</v>
      </c>
      <c r="B24" s="127" t="s">
        <v>95</v>
      </c>
      <c r="C24" s="124" t="s">
        <v>163</v>
      </c>
      <c r="D24" s="40"/>
      <c r="E24" s="40"/>
      <c r="F24" s="156"/>
    </row>
    <row r="25" spans="1:6" s="3" customFormat="1" ht="12" customHeight="1">
      <c r="A25" s="125" t="s">
        <v>169</v>
      </c>
      <c r="B25" s="127" t="s">
        <v>96</v>
      </c>
      <c r="C25" s="124" t="s">
        <v>164</v>
      </c>
      <c r="D25" s="40"/>
      <c r="E25" s="40"/>
      <c r="F25" s="156"/>
    </row>
    <row r="26" spans="1:6" s="3" customFormat="1" ht="12" customHeight="1">
      <c r="A26" s="125" t="s">
        <v>170</v>
      </c>
      <c r="B26" s="127" t="s">
        <v>97</v>
      </c>
      <c r="C26" s="124" t="s">
        <v>165</v>
      </c>
      <c r="D26" s="40"/>
      <c r="E26" s="40"/>
      <c r="F26" s="156"/>
    </row>
    <row r="27" spans="1:6" s="3" customFormat="1" ht="12" customHeight="1">
      <c r="A27" s="123" t="s">
        <v>144</v>
      </c>
      <c r="B27" s="124" t="s">
        <v>167</v>
      </c>
      <c r="C27" s="124" t="s">
        <v>141</v>
      </c>
      <c r="D27" s="40"/>
      <c r="E27" s="40"/>
      <c r="F27" s="156"/>
    </row>
    <row r="28" spans="1:6" s="3" customFormat="1" ht="12" customHeight="1">
      <c r="A28" s="129" t="s">
        <v>177</v>
      </c>
      <c r="B28" s="122" t="s">
        <v>67</v>
      </c>
      <c r="C28" s="122" t="s">
        <v>111</v>
      </c>
      <c r="D28" s="40">
        <f>SUM(D29:D37)</f>
        <v>445</v>
      </c>
      <c r="E28" s="40">
        <f>SUM(E29:E37)</f>
        <v>313</v>
      </c>
      <c r="F28" s="159">
        <f>E28/D28*100</f>
        <v>70.33707865168539</v>
      </c>
    </row>
    <row r="29" spans="1:6" s="3" customFormat="1" ht="12" customHeight="1">
      <c r="A29" s="123" t="s">
        <v>149</v>
      </c>
      <c r="B29" s="124" t="s">
        <v>7</v>
      </c>
      <c r="C29" s="124" t="s">
        <v>145</v>
      </c>
      <c r="D29" s="61"/>
      <c r="E29" s="61"/>
      <c r="F29" s="156"/>
    </row>
    <row r="30" spans="1:6" s="3" customFormat="1" ht="12" customHeight="1">
      <c r="A30" s="123" t="s">
        <v>150</v>
      </c>
      <c r="B30" s="124" t="s">
        <v>8</v>
      </c>
      <c r="C30" s="124" t="s">
        <v>101</v>
      </c>
      <c r="D30" s="40"/>
      <c r="E30" s="40"/>
      <c r="F30" s="156"/>
    </row>
    <row r="31" spans="1:6" s="3" customFormat="1" ht="12" customHeight="1">
      <c r="A31" s="123" t="s">
        <v>151</v>
      </c>
      <c r="B31" s="124" t="s">
        <v>103</v>
      </c>
      <c r="C31" s="124" t="s">
        <v>102</v>
      </c>
      <c r="D31" s="40"/>
      <c r="E31" s="40"/>
      <c r="F31" s="156"/>
    </row>
    <row r="32" spans="1:6" s="3" customFormat="1" ht="12" customHeight="1">
      <c r="A32" s="123" t="s">
        <v>152</v>
      </c>
      <c r="B32" s="124" t="s">
        <v>9</v>
      </c>
      <c r="C32" s="124" t="s">
        <v>104</v>
      </c>
      <c r="D32" s="40"/>
      <c r="E32" s="40"/>
      <c r="F32" s="156"/>
    </row>
    <row r="33" spans="1:6" s="3" customFormat="1" ht="12" customHeight="1">
      <c r="A33" s="123" t="s">
        <v>153</v>
      </c>
      <c r="B33" s="124" t="s">
        <v>105</v>
      </c>
      <c r="C33" s="124" t="s">
        <v>146</v>
      </c>
      <c r="D33" s="40">
        <v>350</v>
      </c>
      <c r="E33" s="40">
        <v>244</v>
      </c>
      <c r="F33" s="159">
        <f>E33/D33*100</f>
        <v>69.71428571428572</v>
      </c>
    </row>
    <row r="34" spans="1:6" s="3" customFormat="1" ht="12" customHeight="1">
      <c r="A34" s="123" t="s">
        <v>154</v>
      </c>
      <c r="B34" s="124" t="s">
        <v>107</v>
      </c>
      <c r="C34" s="124" t="s">
        <v>106</v>
      </c>
      <c r="D34" s="40">
        <v>95</v>
      </c>
      <c r="E34" s="40">
        <v>66</v>
      </c>
      <c r="F34" s="159">
        <f>E34/D34*100</f>
        <v>69.47368421052632</v>
      </c>
    </row>
    <row r="35" spans="1:6" s="3" customFormat="1" ht="12" customHeight="1">
      <c r="A35" s="123" t="s">
        <v>155</v>
      </c>
      <c r="B35" s="124" t="s">
        <v>109</v>
      </c>
      <c r="C35" s="124" t="s">
        <v>108</v>
      </c>
      <c r="D35" s="40"/>
      <c r="E35" s="40"/>
      <c r="F35" s="156"/>
    </row>
    <row r="36" spans="1:6" s="3" customFormat="1" ht="12" customHeight="1">
      <c r="A36" s="123" t="s">
        <v>156</v>
      </c>
      <c r="B36" s="124" t="s">
        <v>10</v>
      </c>
      <c r="C36" s="124" t="s">
        <v>147</v>
      </c>
      <c r="D36" s="40"/>
      <c r="E36" s="40">
        <v>1</v>
      </c>
      <c r="F36" s="156"/>
    </row>
    <row r="37" spans="1:6" s="3" customFormat="1" ht="12" customHeight="1">
      <c r="A37" s="123" t="s">
        <v>157</v>
      </c>
      <c r="B37" s="124" t="s">
        <v>110</v>
      </c>
      <c r="C37" s="124" t="s">
        <v>148</v>
      </c>
      <c r="D37" s="40"/>
      <c r="E37" s="40">
        <v>2</v>
      </c>
      <c r="F37" s="156"/>
    </row>
    <row r="38" spans="1:6" s="3" customFormat="1" ht="12" customHeight="1">
      <c r="A38" s="129" t="s">
        <v>178</v>
      </c>
      <c r="B38" s="122" t="s">
        <v>114</v>
      </c>
      <c r="C38" s="122" t="s">
        <v>113</v>
      </c>
      <c r="D38" s="40">
        <v>0</v>
      </c>
      <c r="E38" s="40">
        <v>0</v>
      </c>
      <c r="F38" s="156"/>
    </row>
    <row r="39" spans="1:6" s="3" customFormat="1" ht="12" customHeight="1">
      <c r="A39" s="123"/>
      <c r="B39" s="124"/>
      <c r="C39" s="124"/>
      <c r="D39" s="40"/>
      <c r="E39" s="40"/>
      <c r="F39" s="156"/>
    </row>
    <row r="40" spans="1:6" s="3" customFormat="1" ht="12" customHeight="1">
      <c r="A40" s="24" t="s">
        <v>158</v>
      </c>
      <c r="B40" s="120" t="s">
        <v>57</v>
      </c>
      <c r="C40" s="121"/>
      <c r="D40" s="41">
        <f>SUM(D41:D43)</f>
        <v>0</v>
      </c>
      <c r="E40" s="41">
        <f>SUM(E41:E43)</f>
        <v>0</v>
      </c>
      <c r="F40" s="156"/>
    </row>
    <row r="41" spans="1:6" s="3" customFormat="1" ht="12" customHeight="1">
      <c r="A41" s="129" t="s">
        <v>159</v>
      </c>
      <c r="B41" s="122" t="s">
        <v>162</v>
      </c>
      <c r="C41" s="122" t="s">
        <v>94</v>
      </c>
      <c r="D41" s="40">
        <v>0</v>
      </c>
      <c r="E41" s="40">
        <v>0</v>
      </c>
      <c r="F41" s="156"/>
    </row>
    <row r="42" spans="1:6" s="3" customFormat="1" ht="12" customHeight="1">
      <c r="A42" s="129" t="s">
        <v>160</v>
      </c>
      <c r="B42" s="122" t="s">
        <v>57</v>
      </c>
      <c r="C42" s="122" t="s">
        <v>112</v>
      </c>
      <c r="D42" s="40">
        <v>0</v>
      </c>
      <c r="E42" s="40">
        <v>0</v>
      </c>
      <c r="F42" s="156"/>
    </row>
    <row r="43" spans="1:6" s="3" customFormat="1" ht="12" customHeight="1">
      <c r="A43" s="129" t="s">
        <v>161</v>
      </c>
      <c r="B43" s="122" t="s">
        <v>116</v>
      </c>
      <c r="C43" s="122" t="s">
        <v>115</v>
      </c>
      <c r="D43" s="40">
        <v>0</v>
      </c>
      <c r="E43" s="40">
        <v>0</v>
      </c>
      <c r="F43" s="156"/>
    </row>
    <row r="44" spans="1:6" s="3" customFormat="1" ht="12" customHeight="1">
      <c r="A44" s="126"/>
      <c r="B44" s="127"/>
      <c r="C44" s="127"/>
      <c r="D44" s="41">
        <v>0</v>
      </c>
      <c r="E44" s="41">
        <v>0</v>
      </c>
      <c r="F44" s="156"/>
    </row>
    <row r="45" spans="1:6" s="3" customFormat="1" ht="12" customHeight="1">
      <c r="A45" s="31"/>
      <c r="B45" s="25" t="s">
        <v>118</v>
      </c>
      <c r="C45" s="25" t="s">
        <v>117</v>
      </c>
      <c r="D45" s="40">
        <f>D40+D9</f>
        <v>445</v>
      </c>
      <c r="E45" s="40">
        <f>E40+E9</f>
        <v>313</v>
      </c>
      <c r="F45" s="159">
        <f>E45/D45*100</f>
        <v>70.33707865168539</v>
      </c>
    </row>
    <row r="46" spans="1:6" s="32" customFormat="1" ht="12" customHeight="1">
      <c r="A46" s="126"/>
      <c r="B46" s="127"/>
      <c r="C46" s="127"/>
      <c r="D46" s="40">
        <v>0</v>
      </c>
      <c r="E46" s="40"/>
      <c r="F46" s="158"/>
    </row>
    <row r="47" spans="1:6" s="3" customFormat="1" ht="12" customHeight="1">
      <c r="A47" s="130" t="s">
        <v>66</v>
      </c>
      <c r="B47" s="131" t="s">
        <v>68</v>
      </c>
      <c r="C47" s="131" t="s">
        <v>121</v>
      </c>
      <c r="D47" s="40">
        <f>SUM(D48:D49)</f>
        <v>18441</v>
      </c>
      <c r="E47" s="40">
        <f>SUM(E48:E49)</f>
        <v>18499</v>
      </c>
      <c r="F47" s="159">
        <f>E47/D47*100</f>
        <v>100.31451656634674</v>
      </c>
    </row>
    <row r="48" spans="1:6" s="3" customFormat="1" ht="12" customHeight="1">
      <c r="A48" s="126" t="s">
        <v>171</v>
      </c>
      <c r="B48" s="127" t="s">
        <v>120</v>
      </c>
      <c r="C48" s="127" t="s">
        <v>119</v>
      </c>
      <c r="D48" s="40">
        <v>0</v>
      </c>
      <c r="E48" s="40">
        <v>0</v>
      </c>
      <c r="F48" s="156"/>
    </row>
    <row r="49" spans="1:6" s="3" customFormat="1" ht="12" customHeight="1">
      <c r="A49" s="126"/>
      <c r="B49" s="127" t="s">
        <v>216</v>
      </c>
      <c r="C49" s="127" t="s">
        <v>217</v>
      </c>
      <c r="D49" s="40">
        <v>18441</v>
      </c>
      <c r="E49" s="40">
        <v>18499</v>
      </c>
      <c r="F49" s="159">
        <f>E49/D49*100</f>
        <v>100.31451656634674</v>
      </c>
    </row>
    <row r="50" spans="1:6" s="3" customFormat="1" ht="12" customHeight="1">
      <c r="A50" s="31"/>
      <c r="B50" s="25" t="s">
        <v>172</v>
      </c>
      <c r="C50" s="25" t="s">
        <v>122</v>
      </c>
      <c r="D50" s="41">
        <f>D45+D47</f>
        <v>18886</v>
      </c>
      <c r="E50" s="41">
        <f>E45+E47</f>
        <v>18812</v>
      </c>
      <c r="F50" s="159">
        <f>E50/D50*100</f>
        <v>99.60817536799745</v>
      </c>
    </row>
    <row r="51" spans="1:4" s="32" customFormat="1" ht="12" customHeight="1">
      <c r="A51" s="449"/>
      <c r="B51" s="449"/>
      <c r="C51" s="449"/>
      <c r="D51" s="449"/>
    </row>
    <row r="52" spans="1:4" ht="16.5" customHeight="1">
      <c r="A52" s="450"/>
      <c r="B52" s="450"/>
      <c r="C52" s="27"/>
      <c r="D52" s="47"/>
    </row>
    <row r="53" spans="1:6" s="4" customFormat="1" ht="24" customHeight="1">
      <c r="A53" s="24" t="s">
        <v>1</v>
      </c>
      <c r="B53" s="24" t="s">
        <v>14</v>
      </c>
      <c r="C53" s="24" t="s">
        <v>214</v>
      </c>
      <c r="D53" s="24" t="s">
        <v>245</v>
      </c>
      <c r="E53" s="24" t="s">
        <v>249</v>
      </c>
      <c r="F53" s="58" t="s">
        <v>242</v>
      </c>
    </row>
    <row r="54" spans="1:6" s="36" customFormat="1" ht="11.25">
      <c r="A54" s="48">
        <v>1</v>
      </c>
      <c r="B54" s="48">
        <v>2</v>
      </c>
      <c r="C54" s="48">
        <v>3</v>
      </c>
      <c r="D54" s="48">
        <v>4</v>
      </c>
      <c r="E54" s="48">
        <v>5</v>
      </c>
      <c r="F54" s="48">
        <v>6</v>
      </c>
    </row>
    <row r="55" spans="1:6" s="2" customFormat="1" ht="12" customHeight="1">
      <c r="A55" s="132" t="s">
        <v>123</v>
      </c>
      <c r="B55" s="133" t="s">
        <v>212</v>
      </c>
      <c r="C55" s="134"/>
      <c r="D55" s="41">
        <f>SUM(D56:D60)</f>
        <v>18747</v>
      </c>
      <c r="E55" s="41">
        <f>SUM(E56:E60)</f>
        <v>18357</v>
      </c>
      <c r="F55" s="159">
        <f>E55/D55*100</f>
        <v>97.91966714674348</v>
      </c>
    </row>
    <row r="56" spans="1:6" ht="12" customHeight="1">
      <c r="A56" s="135" t="s">
        <v>175</v>
      </c>
      <c r="B56" s="136" t="s">
        <v>15</v>
      </c>
      <c r="C56" s="136" t="s">
        <v>173</v>
      </c>
      <c r="D56" s="59">
        <v>10682</v>
      </c>
      <c r="E56" s="59">
        <v>10661</v>
      </c>
      <c r="F56" s="159">
        <f>E56/D56*100</f>
        <v>99.80340760157273</v>
      </c>
    </row>
    <row r="57" spans="1:6" ht="12" customHeight="1">
      <c r="A57" s="135" t="s">
        <v>176</v>
      </c>
      <c r="B57" s="136" t="s">
        <v>16</v>
      </c>
      <c r="C57" s="136" t="s">
        <v>174</v>
      </c>
      <c r="D57" s="59">
        <v>2503</v>
      </c>
      <c r="E57" s="59">
        <v>2352</v>
      </c>
      <c r="F57" s="159">
        <f>E57/D57*100</f>
        <v>93.96723931282462</v>
      </c>
    </row>
    <row r="58" spans="1:6" ht="12" customHeight="1">
      <c r="A58" s="135" t="s">
        <v>177</v>
      </c>
      <c r="B58" s="136" t="s">
        <v>17</v>
      </c>
      <c r="C58" s="136" t="s">
        <v>183</v>
      </c>
      <c r="D58" s="59">
        <v>5562</v>
      </c>
      <c r="E58" s="59">
        <v>5344</v>
      </c>
      <c r="F58" s="159">
        <f>E58/D58*100</f>
        <v>96.08054656598345</v>
      </c>
    </row>
    <row r="59" spans="1:6" ht="12" customHeight="1">
      <c r="A59" s="135" t="s">
        <v>178</v>
      </c>
      <c r="B59" s="136" t="s">
        <v>18</v>
      </c>
      <c r="C59" s="136" t="s">
        <v>184</v>
      </c>
      <c r="D59" s="59"/>
      <c r="E59" s="59"/>
      <c r="F59" s="160"/>
    </row>
    <row r="60" spans="1:6" ht="12" customHeight="1">
      <c r="A60" s="135" t="s">
        <v>179</v>
      </c>
      <c r="B60" s="136" t="s">
        <v>19</v>
      </c>
      <c r="C60" s="136" t="s">
        <v>185</v>
      </c>
      <c r="D60" s="59">
        <f>SUM(D61:D64)</f>
        <v>0</v>
      </c>
      <c r="E60" s="59">
        <f>SUM(E61:E64)</f>
        <v>0</v>
      </c>
      <c r="F60" s="160"/>
    </row>
    <row r="61" spans="1:6" ht="12" customHeight="1">
      <c r="A61" s="137" t="s">
        <v>190</v>
      </c>
      <c r="B61" s="138" t="s">
        <v>180</v>
      </c>
      <c r="C61" s="139" t="s">
        <v>186</v>
      </c>
      <c r="D61" s="60"/>
      <c r="E61" s="60"/>
      <c r="F61" s="160"/>
    </row>
    <row r="62" spans="1:6" ht="12" customHeight="1">
      <c r="A62" s="137" t="s">
        <v>191</v>
      </c>
      <c r="B62" s="139" t="s">
        <v>182</v>
      </c>
      <c r="C62" s="140" t="s">
        <v>187</v>
      </c>
      <c r="D62" s="62"/>
      <c r="E62" s="62"/>
      <c r="F62" s="160"/>
    </row>
    <row r="63" spans="1:6" ht="12" customHeight="1">
      <c r="A63" s="137" t="s">
        <v>192</v>
      </c>
      <c r="B63" s="138" t="s">
        <v>181</v>
      </c>
      <c r="C63" s="140" t="s">
        <v>188</v>
      </c>
      <c r="D63" s="62"/>
      <c r="E63" s="62"/>
      <c r="F63" s="160"/>
    </row>
    <row r="64" spans="1:6" ht="12" customHeight="1">
      <c r="A64" s="137" t="s">
        <v>193</v>
      </c>
      <c r="B64" s="139" t="s">
        <v>35</v>
      </c>
      <c r="C64" s="141" t="s">
        <v>189</v>
      </c>
      <c r="D64" s="60"/>
      <c r="E64" s="60"/>
      <c r="F64" s="160"/>
    </row>
    <row r="65" spans="1:6" ht="12" customHeight="1">
      <c r="A65" s="142"/>
      <c r="B65" s="143"/>
      <c r="C65" s="152"/>
      <c r="D65" s="40"/>
      <c r="E65" s="40"/>
      <c r="F65" s="160"/>
    </row>
    <row r="66" spans="1:6" ht="12" customHeight="1">
      <c r="A66" s="132" t="s">
        <v>158</v>
      </c>
      <c r="B66" s="134" t="s">
        <v>213</v>
      </c>
      <c r="C66" s="151"/>
      <c r="D66" s="41">
        <f>+D67+D68+D69</f>
        <v>139</v>
      </c>
      <c r="E66" s="41">
        <f>+E67+E68+E69</f>
        <v>133</v>
      </c>
      <c r="F66" s="159">
        <f>E66/D66*100</f>
        <v>95.68345323741008</v>
      </c>
    </row>
    <row r="67" spans="1:6" ht="12" customHeight="1">
      <c r="A67" s="135" t="s">
        <v>159</v>
      </c>
      <c r="B67" s="144" t="s">
        <v>20</v>
      </c>
      <c r="C67" s="136" t="s">
        <v>194</v>
      </c>
      <c r="D67" s="59">
        <v>139</v>
      </c>
      <c r="E67" s="59">
        <v>133</v>
      </c>
      <c r="F67" s="159">
        <f>E67/D67*100</f>
        <v>95.68345323741008</v>
      </c>
    </row>
    <row r="68" spans="1:6" s="26" customFormat="1" ht="12" customHeight="1">
      <c r="A68" s="135" t="s">
        <v>160</v>
      </c>
      <c r="B68" s="144" t="s">
        <v>21</v>
      </c>
      <c r="C68" s="136" t="s">
        <v>195</v>
      </c>
      <c r="D68" s="59"/>
      <c r="E68" s="59"/>
      <c r="F68" s="161"/>
    </row>
    <row r="69" spans="1:6" s="26" customFormat="1" ht="12" customHeight="1">
      <c r="A69" s="135" t="s">
        <v>161</v>
      </c>
      <c r="B69" s="145" t="s">
        <v>22</v>
      </c>
      <c r="C69" s="146" t="s">
        <v>196</v>
      </c>
      <c r="D69" s="59"/>
      <c r="E69" s="59"/>
      <c r="F69" s="161"/>
    </row>
    <row r="70" spans="1:6" s="26" customFormat="1" ht="12" customHeight="1">
      <c r="A70" s="29"/>
      <c r="B70" s="30"/>
      <c r="C70" s="153"/>
      <c r="D70" s="40"/>
      <c r="E70" s="40"/>
      <c r="F70" s="161"/>
    </row>
    <row r="71" spans="1:6" ht="12" customHeight="1">
      <c r="A71" s="33"/>
      <c r="B71" s="33" t="s">
        <v>197</v>
      </c>
      <c r="C71" s="151"/>
      <c r="D71" s="41">
        <f>D55+D66</f>
        <v>18886</v>
      </c>
      <c r="E71" s="41">
        <f>E55+E66</f>
        <v>18490</v>
      </c>
      <c r="F71" s="159">
        <f>E71/D71*100</f>
        <v>97.90320872604046</v>
      </c>
    </row>
    <row r="72" spans="1:6" s="14" customFormat="1" ht="12" customHeight="1">
      <c r="A72" s="28"/>
      <c r="B72" s="28"/>
      <c r="C72" s="151"/>
      <c r="D72" s="41"/>
      <c r="E72" s="41"/>
      <c r="F72" s="97"/>
    </row>
    <row r="73" spans="1:6" ht="12" customHeight="1">
      <c r="A73" s="132" t="s">
        <v>66</v>
      </c>
      <c r="B73" s="132" t="s">
        <v>198</v>
      </c>
      <c r="C73" s="151" t="s">
        <v>201</v>
      </c>
      <c r="D73" s="53">
        <f>D74</f>
        <v>0</v>
      </c>
      <c r="E73" s="53">
        <f>E74</f>
        <v>0</v>
      </c>
      <c r="F73" s="160"/>
    </row>
    <row r="74" spans="1:6" ht="12" customHeight="1">
      <c r="A74" s="144" t="s">
        <v>171</v>
      </c>
      <c r="B74" s="144" t="s">
        <v>200</v>
      </c>
      <c r="C74" s="136" t="s">
        <v>199</v>
      </c>
      <c r="D74" s="63">
        <f>SUM(D75:D78)</f>
        <v>0</v>
      </c>
      <c r="E74" s="63">
        <f>SUM(E75:E78)</f>
        <v>0</v>
      </c>
      <c r="F74" s="160"/>
    </row>
    <row r="75" spans="1:6" s="26" customFormat="1" ht="12" customHeight="1">
      <c r="A75" s="123" t="s">
        <v>124</v>
      </c>
      <c r="B75" s="147" t="s">
        <v>202</v>
      </c>
      <c r="C75" s="139" t="s">
        <v>203</v>
      </c>
      <c r="D75" s="63"/>
      <c r="E75" s="63"/>
      <c r="F75" s="161"/>
    </row>
    <row r="76" spans="1:6" ht="12" customHeight="1">
      <c r="A76" s="123" t="s">
        <v>134</v>
      </c>
      <c r="B76" s="147" t="s">
        <v>206</v>
      </c>
      <c r="C76" s="139" t="s">
        <v>207</v>
      </c>
      <c r="D76" s="60"/>
      <c r="E76" s="60"/>
      <c r="F76" s="160"/>
    </row>
    <row r="77" spans="1:6" ht="12" customHeight="1">
      <c r="A77" s="123" t="s">
        <v>204</v>
      </c>
      <c r="B77" s="147" t="s">
        <v>25</v>
      </c>
      <c r="C77" s="139" t="s">
        <v>208</v>
      </c>
      <c r="D77" s="60"/>
      <c r="E77" s="60"/>
      <c r="F77" s="160"/>
    </row>
    <row r="78" spans="1:6" ht="12" customHeight="1">
      <c r="A78" s="123" t="s">
        <v>205</v>
      </c>
      <c r="B78" s="147" t="s">
        <v>209</v>
      </c>
      <c r="C78" s="139" t="s">
        <v>210</v>
      </c>
      <c r="D78" s="60"/>
      <c r="E78" s="60"/>
      <c r="F78" s="160"/>
    </row>
    <row r="79" spans="1:6" ht="12" customHeight="1">
      <c r="A79" s="148"/>
      <c r="B79" s="149"/>
      <c r="C79" s="150"/>
      <c r="D79" s="40"/>
      <c r="E79" s="40"/>
      <c r="F79" s="160"/>
    </row>
    <row r="80" spans="1:6" ht="12" customHeight="1">
      <c r="A80" s="34"/>
      <c r="B80" s="34" t="s">
        <v>211</v>
      </c>
      <c r="C80" s="52"/>
      <c r="D80" s="53">
        <f>D71+D73</f>
        <v>18886</v>
      </c>
      <c r="E80" s="53">
        <f>E71+E73</f>
        <v>18490</v>
      </c>
      <c r="F80" s="159">
        <f>E80/D80*100</f>
        <v>97.90320872604046</v>
      </c>
    </row>
    <row r="81" spans="1:4" s="32" customFormat="1" ht="12.75" customHeight="1">
      <c r="A81" s="13"/>
      <c r="B81" s="13"/>
      <c r="C81" s="13"/>
      <c r="D81" s="39"/>
    </row>
    <row r="82" spans="1:4" ht="7.5" customHeight="1">
      <c r="A82" s="444"/>
      <c r="B82" s="444"/>
      <c r="C82" s="444"/>
      <c r="D82" s="444"/>
    </row>
    <row r="83" spans="1:4" ht="15.75">
      <c r="A83" s="1"/>
      <c r="B83" s="1"/>
      <c r="C83" s="1"/>
      <c r="D83" s="35"/>
    </row>
    <row r="84" ht="15" customHeight="1"/>
  </sheetData>
  <sheetProtection/>
  <mergeCells count="7">
    <mergeCell ref="B1:F1"/>
    <mergeCell ref="A82:D82"/>
    <mergeCell ref="A3:D3"/>
    <mergeCell ref="A4:D4"/>
    <mergeCell ref="A6:B6"/>
    <mergeCell ref="A51:D51"/>
    <mergeCell ref="A52:B52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79.625" style="257" customWidth="1"/>
    <col min="2" max="2" width="18.00390625" style="257" customWidth="1"/>
    <col min="3" max="16384" width="9.375" style="252" customWidth="1"/>
  </cols>
  <sheetData>
    <row r="1" spans="1:5" ht="12.75">
      <c r="A1" s="433" t="s">
        <v>548</v>
      </c>
      <c r="B1" s="433"/>
      <c r="C1" s="279"/>
      <c r="D1" s="279"/>
      <c r="E1" s="279"/>
    </row>
    <row r="4" spans="1:2" ht="15.75">
      <c r="A4" s="434" t="s">
        <v>301</v>
      </c>
      <c r="B4" s="434"/>
    </row>
    <row r="5" spans="1:2" ht="12.75">
      <c r="A5" s="435" t="s">
        <v>271</v>
      </c>
      <c r="B5" s="435"/>
    </row>
    <row r="9" spans="1:2" ht="12.75">
      <c r="A9" s="280" t="s">
        <v>303</v>
      </c>
      <c r="B9" s="281">
        <v>313</v>
      </c>
    </row>
    <row r="10" spans="1:2" ht="12.75">
      <c r="A10" s="280" t="s">
        <v>304</v>
      </c>
      <c r="B10" s="281">
        <v>18491</v>
      </c>
    </row>
    <row r="11" spans="1:2" ht="12.75">
      <c r="A11" s="282" t="s">
        <v>305</v>
      </c>
      <c r="B11" s="283">
        <f>B9-B10</f>
        <v>-18178</v>
      </c>
    </row>
    <row r="12" spans="1:2" ht="12.75">
      <c r="A12" s="280" t="s">
        <v>306</v>
      </c>
      <c r="B12" s="281">
        <v>18438</v>
      </c>
    </row>
    <row r="13" spans="1:2" ht="12.75">
      <c r="A13" s="280" t="s">
        <v>307</v>
      </c>
      <c r="B13" s="281">
        <v>0</v>
      </c>
    </row>
    <row r="14" spans="1:2" ht="12.75">
      <c r="A14" s="282" t="s">
        <v>308</v>
      </c>
      <c r="B14" s="283">
        <v>18439</v>
      </c>
    </row>
    <row r="15" spans="1:2" ht="12.75">
      <c r="A15" s="282" t="s">
        <v>309</v>
      </c>
      <c r="B15" s="283">
        <f>B11+B14</f>
        <v>261</v>
      </c>
    </row>
    <row r="16" spans="1:2" ht="12.75">
      <c r="A16" s="280" t="s">
        <v>310</v>
      </c>
      <c r="B16" s="281">
        <v>0</v>
      </c>
    </row>
    <row r="17" spans="1:2" ht="12.75">
      <c r="A17" s="280" t="s">
        <v>311</v>
      </c>
      <c r="B17" s="281">
        <v>0</v>
      </c>
    </row>
    <row r="18" spans="1:2" ht="12.75">
      <c r="A18" s="282" t="s">
        <v>312</v>
      </c>
      <c r="B18" s="283">
        <v>0</v>
      </c>
    </row>
    <row r="19" spans="1:2" ht="12.75">
      <c r="A19" s="280" t="s">
        <v>313</v>
      </c>
      <c r="B19" s="281">
        <v>0</v>
      </c>
    </row>
    <row r="20" spans="1:2" ht="12.75">
      <c r="A20" s="280" t="s">
        <v>314</v>
      </c>
      <c r="B20" s="281">
        <v>0</v>
      </c>
    </row>
    <row r="21" spans="1:2" ht="12.75">
      <c r="A21" s="282" t="s">
        <v>315</v>
      </c>
      <c r="B21" s="283">
        <v>0</v>
      </c>
    </row>
    <row r="22" spans="1:2" ht="12.75">
      <c r="A22" s="282" t="s">
        <v>316</v>
      </c>
      <c r="B22" s="283">
        <v>0</v>
      </c>
    </row>
    <row r="23" spans="1:2" ht="12.75">
      <c r="A23" s="282" t="s">
        <v>317</v>
      </c>
      <c r="B23" s="283">
        <f>B15+B22</f>
        <v>261</v>
      </c>
    </row>
    <row r="24" spans="1:2" ht="12.75">
      <c r="A24" s="282" t="s">
        <v>318</v>
      </c>
      <c r="B24" s="283">
        <v>102</v>
      </c>
    </row>
    <row r="25" spans="1:2" ht="12.75">
      <c r="A25" s="282" t="s">
        <v>319</v>
      </c>
      <c r="B25" s="283">
        <v>159</v>
      </c>
    </row>
    <row r="26" spans="1:2" ht="12.75">
      <c r="A26" s="282" t="s">
        <v>320</v>
      </c>
      <c r="B26" s="283">
        <v>0</v>
      </c>
    </row>
    <row r="27" spans="1:2" ht="12.75">
      <c r="A27" s="282" t="s">
        <v>321</v>
      </c>
      <c r="B27" s="283">
        <v>0</v>
      </c>
    </row>
  </sheetData>
  <sheetProtection/>
  <mergeCells count="3">
    <mergeCell ref="A1:B1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31">
      <selection activeCell="C52" sqref="C52:E52"/>
    </sheetView>
  </sheetViews>
  <sheetFormatPr defaultColWidth="9.00390625" defaultRowHeight="12.75"/>
  <cols>
    <col min="1" max="1" width="4.125" style="288" customWidth="1"/>
    <col min="2" max="2" width="69.00390625" style="288" customWidth="1"/>
    <col min="3" max="3" width="9.50390625" style="288" customWidth="1"/>
    <col min="4" max="4" width="9.00390625" style="288" customWidth="1"/>
    <col min="5" max="5" width="8.625" style="289" customWidth="1"/>
    <col min="6" max="16384" width="9.375" style="252" customWidth="1"/>
  </cols>
  <sheetData>
    <row r="1" spans="1:5" ht="12.75">
      <c r="A1" s="433" t="s">
        <v>549</v>
      </c>
      <c r="B1" s="433"/>
      <c r="C1" s="433"/>
      <c r="D1" s="433"/>
      <c r="E1" s="433"/>
    </row>
    <row r="4" spans="1:5" ht="12.75">
      <c r="A4" s="441" t="s">
        <v>322</v>
      </c>
      <c r="B4" s="441"/>
      <c r="C4" s="441"/>
      <c r="D4" s="441"/>
      <c r="E4" s="441"/>
    </row>
    <row r="5" spans="1:5" ht="12.75">
      <c r="A5" s="441" t="s">
        <v>271</v>
      </c>
      <c r="B5" s="441"/>
      <c r="C5" s="441"/>
      <c r="D5" s="441"/>
      <c r="E5" s="441"/>
    </row>
    <row r="6" spans="1:5" ht="12.75">
      <c r="A6" s="441" t="s">
        <v>535</v>
      </c>
      <c r="B6" s="441"/>
      <c r="C6" s="441"/>
      <c r="D6" s="441"/>
      <c r="E6" s="441"/>
    </row>
    <row r="7" spans="1:5" ht="12.75">
      <c r="A7" s="441" t="s">
        <v>323</v>
      </c>
      <c r="B7" s="441"/>
      <c r="C7" s="441"/>
      <c r="D7" s="441"/>
      <c r="E7" s="441"/>
    </row>
    <row r="8" spans="1:5" ht="12.75">
      <c r="A8" s="258"/>
      <c r="B8" s="258"/>
      <c r="C8" s="258"/>
      <c r="D8" s="258"/>
      <c r="E8" s="278"/>
    </row>
    <row r="9" spans="1:5" ht="12.75">
      <c r="A9" s="258"/>
      <c r="B9" s="258"/>
      <c r="C9" s="447" t="s">
        <v>0</v>
      </c>
      <c r="D9" s="447"/>
      <c r="E9" s="447"/>
    </row>
    <row r="10" spans="1:5" ht="35.25" customHeight="1">
      <c r="A10" s="436" t="s">
        <v>324</v>
      </c>
      <c r="B10" s="437" t="s">
        <v>325</v>
      </c>
      <c r="C10" s="259" t="s">
        <v>326</v>
      </c>
      <c r="D10" s="259" t="s">
        <v>327</v>
      </c>
      <c r="E10" s="438" t="s">
        <v>328</v>
      </c>
    </row>
    <row r="11" spans="1:5" ht="12.75">
      <c r="A11" s="436"/>
      <c r="B11" s="437"/>
      <c r="C11" s="439" t="s">
        <v>329</v>
      </c>
      <c r="D11" s="439"/>
      <c r="E11" s="438"/>
    </row>
    <row r="12" spans="1:5" s="261" customFormat="1" ht="12.75">
      <c r="A12" s="260">
        <v>1</v>
      </c>
      <c r="B12" s="260">
        <v>2</v>
      </c>
      <c r="C12" s="260">
        <v>3</v>
      </c>
      <c r="D12" s="260">
        <v>4</v>
      </c>
      <c r="E12" s="260">
        <v>5</v>
      </c>
    </row>
    <row r="13" spans="1:5" ht="12.75">
      <c r="A13" s="262" t="s">
        <v>330</v>
      </c>
      <c r="B13" s="263" t="s">
        <v>416</v>
      </c>
      <c r="C13" s="264"/>
      <c r="D13" s="264"/>
      <c r="E13" s="265"/>
    </row>
    <row r="14" spans="1:5" ht="12.75">
      <c r="A14" s="266" t="s">
        <v>332</v>
      </c>
      <c r="B14" s="267" t="s">
        <v>333</v>
      </c>
      <c r="C14" s="268"/>
      <c r="D14" s="268"/>
      <c r="E14" s="265"/>
    </row>
    <row r="15" spans="1:5" ht="12.75">
      <c r="A15" s="262" t="s">
        <v>334</v>
      </c>
      <c r="B15" s="263" t="s">
        <v>335</v>
      </c>
      <c r="C15" s="264"/>
      <c r="D15" s="264">
        <v>1472</v>
      </c>
      <c r="E15" s="265"/>
    </row>
    <row r="16" spans="1:5" ht="12.75">
      <c r="A16" s="266" t="s">
        <v>336</v>
      </c>
      <c r="B16" s="263" t="s">
        <v>337</v>
      </c>
      <c r="C16" s="264"/>
      <c r="D16" s="264"/>
      <c r="E16" s="265"/>
    </row>
    <row r="17" spans="1:5" ht="12.75">
      <c r="A17" s="262" t="s">
        <v>338</v>
      </c>
      <c r="B17" s="263" t="s">
        <v>339</v>
      </c>
      <c r="C17" s="264"/>
      <c r="D17" s="264"/>
      <c r="E17" s="265"/>
    </row>
    <row r="18" spans="1:6" ht="12.75">
      <c r="A18" s="266" t="s">
        <v>340</v>
      </c>
      <c r="B18" s="263" t="s">
        <v>341</v>
      </c>
      <c r="C18" s="264"/>
      <c r="D18" s="264"/>
      <c r="E18" s="265"/>
      <c r="F18" s="270"/>
    </row>
    <row r="19" spans="1:5" ht="12.75">
      <c r="A19" s="262" t="s">
        <v>342</v>
      </c>
      <c r="B19" s="263" t="s">
        <v>343</v>
      </c>
      <c r="C19" s="264"/>
      <c r="D19" s="264">
        <v>141</v>
      </c>
      <c r="E19" s="265"/>
    </row>
    <row r="20" spans="1:5" ht="12.75">
      <c r="A20" s="266" t="s">
        <v>344</v>
      </c>
      <c r="B20" s="263" t="s">
        <v>345</v>
      </c>
      <c r="C20" s="264"/>
      <c r="D20" s="264"/>
      <c r="E20" s="265"/>
    </row>
    <row r="21" spans="1:5" ht="12.75">
      <c r="A21" s="262" t="s">
        <v>346</v>
      </c>
      <c r="B21" s="263" t="s">
        <v>347</v>
      </c>
      <c r="C21" s="264"/>
      <c r="D21" s="264"/>
      <c r="E21" s="265"/>
    </row>
    <row r="22" spans="1:5" ht="12.75">
      <c r="A22" s="266" t="s">
        <v>348</v>
      </c>
      <c r="B22" s="267" t="s">
        <v>349</v>
      </c>
      <c r="C22" s="268"/>
      <c r="D22" s="268">
        <f>SUM(D15:D21)</f>
        <v>1613</v>
      </c>
      <c r="E22" s="265"/>
    </row>
    <row r="23" spans="1:5" ht="12.75">
      <c r="A23" s="262" t="s">
        <v>350</v>
      </c>
      <c r="B23" s="263" t="s">
        <v>351</v>
      </c>
      <c r="C23" s="264"/>
      <c r="D23" s="264"/>
      <c r="E23" s="265"/>
    </row>
    <row r="24" spans="1:5" ht="12.75">
      <c r="A24" s="266" t="s">
        <v>352</v>
      </c>
      <c r="B24" s="263" t="s">
        <v>353</v>
      </c>
      <c r="C24" s="264"/>
      <c r="D24" s="264"/>
      <c r="E24" s="265"/>
    </row>
    <row r="25" spans="1:5" ht="12.75">
      <c r="A25" s="262" t="s">
        <v>354</v>
      </c>
      <c r="B25" s="263" t="s">
        <v>355</v>
      </c>
      <c r="C25" s="264"/>
      <c r="D25" s="264"/>
      <c r="E25" s="265"/>
    </row>
    <row r="26" spans="1:5" ht="12.75">
      <c r="A26" s="266" t="s">
        <v>356</v>
      </c>
      <c r="B26" s="267" t="s">
        <v>357</v>
      </c>
      <c r="C26" s="268"/>
      <c r="D26" s="268"/>
      <c r="E26" s="265"/>
    </row>
    <row r="27" spans="1:5" ht="12.75">
      <c r="A27" s="262" t="s">
        <v>358</v>
      </c>
      <c r="B27" s="263" t="s">
        <v>359</v>
      </c>
      <c r="C27" s="264"/>
      <c r="D27" s="264"/>
      <c r="E27" s="265"/>
    </row>
    <row r="28" spans="1:5" ht="12.75">
      <c r="A28" s="266" t="s">
        <v>360</v>
      </c>
      <c r="B28" s="263" t="s">
        <v>361</v>
      </c>
      <c r="C28" s="264"/>
      <c r="D28" s="264"/>
      <c r="E28" s="265"/>
    </row>
    <row r="29" spans="1:5" ht="12.75">
      <c r="A29" s="262" t="s">
        <v>362</v>
      </c>
      <c r="B29" s="267" t="s">
        <v>363</v>
      </c>
      <c r="C29" s="268"/>
      <c r="D29" s="268"/>
      <c r="E29" s="265"/>
    </row>
    <row r="30" spans="1:5" ht="12.75">
      <c r="A30" s="266" t="s">
        <v>364</v>
      </c>
      <c r="B30" s="267" t="s">
        <v>365</v>
      </c>
      <c r="C30" s="268"/>
      <c r="D30" s="268"/>
      <c r="E30" s="265"/>
    </row>
    <row r="31" spans="1:5" ht="12.75">
      <c r="A31" s="262" t="s">
        <v>366</v>
      </c>
      <c r="B31" s="267" t="s">
        <v>367</v>
      </c>
      <c r="C31" s="268"/>
      <c r="D31" s="268"/>
      <c r="E31" s="265"/>
    </row>
    <row r="32" spans="1:5" ht="12.75">
      <c r="A32" s="266" t="s">
        <v>368</v>
      </c>
      <c r="B32" s="267" t="s">
        <v>369</v>
      </c>
      <c r="C32" s="268"/>
      <c r="D32" s="268"/>
      <c r="E32" s="265"/>
    </row>
    <row r="33" spans="1:5" ht="12.75">
      <c r="A33" s="262" t="s">
        <v>370</v>
      </c>
      <c r="B33" s="267" t="s">
        <v>371</v>
      </c>
      <c r="C33" s="268"/>
      <c r="D33" s="268"/>
      <c r="E33" s="265"/>
    </row>
    <row r="34" spans="1:5" ht="12.75">
      <c r="A34" s="266" t="s">
        <v>372</v>
      </c>
      <c r="B34" s="263" t="s">
        <v>373</v>
      </c>
      <c r="C34" s="264"/>
      <c r="D34" s="264"/>
      <c r="E34" s="265"/>
    </row>
    <row r="35" spans="1:5" ht="12.75">
      <c r="A35" s="262" t="s">
        <v>374</v>
      </c>
      <c r="B35" s="263" t="s">
        <v>375</v>
      </c>
      <c r="C35" s="264"/>
      <c r="D35" s="264">
        <v>168</v>
      </c>
      <c r="E35" s="265"/>
    </row>
    <row r="36" spans="1:5" ht="12.75">
      <c r="A36" s="266" t="s">
        <v>376</v>
      </c>
      <c r="B36" s="263" t="s">
        <v>377</v>
      </c>
      <c r="C36" s="264"/>
      <c r="D36" s="264">
        <v>93</v>
      </c>
      <c r="E36" s="265"/>
    </row>
    <row r="37" spans="1:5" ht="12.75">
      <c r="A37" s="262" t="s">
        <v>378</v>
      </c>
      <c r="B37" s="263" t="s">
        <v>379</v>
      </c>
      <c r="C37" s="264"/>
      <c r="D37" s="264"/>
      <c r="E37" s="265"/>
    </row>
    <row r="38" spans="1:5" ht="12.75">
      <c r="A38" s="266" t="s">
        <v>380</v>
      </c>
      <c r="B38" s="263" t="s">
        <v>381</v>
      </c>
      <c r="C38" s="264"/>
      <c r="D38" s="264"/>
      <c r="E38" s="265"/>
    </row>
    <row r="39" spans="1:5" ht="12.75">
      <c r="A39" s="262" t="s">
        <v>382</v>
      </c>
      <c r="B39" s="267" t="s">
        <v>383</v>
      </c>
      <c r="C39" s="268"/>
      <c r="D39" s="268">
        <f>SUM(D35:D38)</f>
        <v>261</v>
      </c>
      <c r="E39" s="269"/>
    </row>
    <row r="40" spans="1:5" ht="12.75">
      <c r="A40" s="266" t="s">
        <v>384</v>
      </c>
      <c r="B40" s="267" t="s">
        <v>385</v>
      </c>
      <c r="C40" s="268"/>
      <c r="D40" s="268">
        <v>62</v>
      </c>
      <c r="E40" s="265"/>
    </row>
    <row r="41" spans="1:5" ht="12.75">
      <c r="A41" s="262" t="s">
        <v>386</v>
      </c>
      <c r="B41" s="267" t="s">
        <v>387</v>
      </c>
      <c r="C41" s="268"/>
      <c r="D41" s="268"/>
      <c r="E41" s="265"/>
    </row>
    <row r="42" spans="1:5" ht="12.75">
      <c r="A42" s="266" t="s">
        <v>388</v>
      </c>
      <c r="B42" s="267" t="s">
        <v>389</v>
      </c>
      <c r="C42" s="268"/>
      <c r="D42" s="268"/>
      <c r="E42" s="265"/>
    </row>
    <row r="43" spans="1:5" ht="12.75">
      <c r="A43" s="262" t="s">
        <v>390</v>
      </c>
      <c r="B43" s="267" t="s">
        <v>391</v>
      </c>
      <c r="C43" s="268"/>
      <c r="D43" s="268">
        <f>SUM(D40:D42)</f>
        <v>62</v>
      </c>
      <c r="E43" s="265"/>
    </row>
    <row r="44" spans="1:5" ht="12.75">
      <c r="A44" s="266" t="s">
        <v>392</v>
      </c>
      <c r="B44" s="267" t="s">
        <v>393</v>
      </c>
      <c r="C44" s="268"/>
      <c r="D44" s="268">
        <v>0</v>
      </c>
      <c r="E44" s="269"/>
    </row>
    <row r="45" spans="1:5" ht="12.75">
      <c r="A45" s="262" t="s">
        <v>394</v>
      </c>
      <c r="B45" s="267" t="s">
        <v>395</v>
      </c>
      <c r="C45" s="268"/>
      <c r="D45" s="268"/>
      <c r="E45" s="265"/>
    </row>
    <row r="46" spans="1:5" ht="12.75">
      <c r="A46" s="266" t="s">
        <v>396</v>
      </c>
      <c r="B46" s="267" t="s">
        <v>397</v>
      </c>
      <c r="C46" s="268"/>
      <c r="D46" s="268">
        <f>D39+D43+D22</f>
        <v>1936</v>
      </c>
      <c r="E46" s="269"/>
    </row>
    <row r="47" spans="1:5" ht="12.75">
      <c r="A47" s="284"/>
      <c r="B47" s="285"/>
      <c r="C47" s="286"/>
      <c r="D47" s="286"/>
      <c r="E47" s="287"/>
    </row>
    <row r="48" spans="1:5" s="275" customFormat="1" ht="12.75">
      <c r="A48" s="284"/>
      <c r="B48" s="285"/>
      <c r="C48" s="286"/>
      <c r="D48" s="286"/>
      <c r="E48" s="287"/>
    </row>
    <row r="49" spans="1:5" s="275" customFormat="1" ht="12.75">
      <c r="A49" s="284"/>
      <c r="B49" s="285"/>
      <c r="C49" s="286"/>
      <c r="D49" s="286"/>
      <c r="E49" s="287"/>
    </row>
    <row r="50" spans="1:5" s="275" customFormat="1" ht="12.75">
      <c r="A50" s="284"/>
      <c r="B50" s="285"/>
      <c r="C50" s="286"/>
      <c r="D50" s="286"/>
      <c r="E50" s="287"/>
    </row>
    <row r="51" spans="1:5" s="275" customFormat="1" ht="12.75">
      <c r="A51" s="284"/>
      <c r="B51" s="285"/>
      <c r="C51" s="286"/>
      <c r="D51" s="286"/>
      <c r="E51" s="287"/>
    </row>
    <row r="52" spans="1:5" s="275" customFormat="1" ht="12.75">
      <c r="A52" s="284"/>
      <c r="B52" s="285"/>
      <c r="C52" s="440" t="s">
        <v>552</v>
      </c>
      <c r="D52" s="440"/>
      <c r="E52" s="440"/>
    </row>
    <row r="53" spans="1:5" s="275" customFormat="1" ht="12.75">
      <c r="A53" s="284"/>
      <c r="B53" s="285"/>
      <c r="C53" s="286"/>
      <c r="D53" s="286"/>
      <c r="E53" s="287"/>
    </row>
    <row r="54" spans="1:5" s="275" customFormat="1" ht="12.75">
      <c r="A54" s="284"/>
      <c r="B54" s="285"/>
      <c r="C54" s="447" t="s">
        <v>0</v>
      </c>
      <c r="D54" s="447"/>
      <c r="E54" s="447"/>
    </row>
    <row r="55" spans="1:5" s="275" customFormat="1" ht="12.75">
      <c r="A55" s="436" t="s">
        <v>324</v>
      </c>
      <c r="B55" s="437" t="s">
        <v>399</v>
      </c>
      <c r="C55" s="259" t="s">
        <v>326</v>
      </c>
      <c r="D55" s="259" t="s">
        <v>327</v>
      </c>
      <c r="E55" s="438" t="s">
        <v>328</v>
      </c>
    </row>
    <row r="56" spans="1:5" s="275" customFormat="1" ht="32.25" customHeight="1">
      <c r="A56" s="436"/>
      <c r="B56" s="437"/>
      <c r="C56" s="439" t="s">
        <v>329</v>
      </c>
      <c r="D56" s="439"/>
      <c r="E56" s="438"/>
    </row>
    <row r="57" spans="1:5" s="275" customFormat="1" ht="12.75">
      <c r="A57" s="260">
        <v>1</v>
      </c>
      <c r="B57" s="260">
        <v>2</v>
      </c>
      <c r="C57" s="260">
        <v>3</v>
      </c>
      <c r="D57" s="260">
        <v>4</v>
      </c>
      <c r="E57" s="260">
        <v>5</v>
      </c>
    </row>
    <row r="58" spans="1:5" ht="12.75">
      <c r="A58" s="262">
        <v>35</v>
      </c>
      <c r="B58" s="263" t="s">
        <v>400</v>
      </c>
      <c r="C58" s="264"/>
      <c r="D58" s="264"/>
      <c r="E58" s="265"/>
    </row>
    <row r="59" spans="1:5" ht="12.75">
      <c r="A59" s="262">
        <v>36</v>
      </c>
      <c r="B59" s="263" t="s">
        <v>401</v>
      </c>
      <c r="C59" s="264"/>
      <c r="D59" s="264"/>
      <c r="E59" s="265"/>
    </row>
    <row r="60" spans="1:5" ht="12.75">
      <c r="A60" s="262">
        <v>37</v>
      </c>
      <c r="B60" s="263" t="s">
        <v>402</v>
      </c>
      <c r="C60" s="264"/>
      <c r="D60" s="264">
        <v>1707</v>
      </c>
      <c r="E60" s="265"/>
    </row>
    <row r="61" spans="1:5" ht="12.75">
      <c r="A61" s="262">
        <v>38</v>
      </c>
      <c r="B61" s="263" t="s">
        <v>403</v>
      </c>
      <c r="C61" s="264"/>
      <c r="D61" s="264"/>
      <c r="E61" s="265"/>
    </row>
    <row r="62" spans="1:5" ht="12.75">
      <c r="A62" s="262">
        <v>39</v>
      </c>
      <c r="B62" s="263" t="s">
        <v>404</v>
      </c>
      <c r="C62" s="264"/>
      <c r="D62" s="264"/>
      <c r="E62" s="265"/>
    </row>
    <row r="63" spans="1:5" ht="12.75">
      <c r="A63" s="262">
        <v>40</v>
      </c>
      <c r="B63" s="263" t="s">
        <v>405</v>
      </c>
      <c r="C63" s="264"/>
      <c r="D63" s="264">
        <v>-2650</v>
      </c>
      <c r="E63" s="265"/>
    </row>
    <row r="64" spans="1:5" ht="12.75">
      <c r="A64" s="262">
        <v>41</v>
      </c>
      <c r="B64" s="267" t="s">
        <v>406</v>
      </c>
      <c r="C64" s="268"/>
      <c r="D64" s="268">
        <f>SUM(D58:D63)</f>
        <v>-943</v>
      </c>
      <c r="E64" s="269"/>
    </row>
    <row r="65" spans="1:5" ht="12.75">
      <c r="A65" s="262">
        <v>42</v>
      </c>
      <c r="B65" s="267" t="s">
        <v>407</v>
      </c>
      <c r="C65" s="268"/>
      <c r="D65" s="268">
        <v>102</v>
      </c>
      <c r="E65" s="265"/>
    </row>
    <row r="66" spans="1:5" ht="12.75">
      <c r="A66" s="262">
        <v>43</v>
      </c>
      <c r="B66" s="267" t="s">
        <v>408</v>
      </c>
      <c r="C66" s="268"/>
      <c r="D66" s="268">
        <v>2</v>
      </c>
      <c r="E66" s="265"/>
    </row>
    <row r="67" spans="1:5" s="276" customFormat="1" ht="12.75">
      <c r="A67" s="262">
        <v>44</v>
      </c>
      <c r="B67" s="267" t="s">
        <v>409</v>
      </c>
      <c r="C67" s="268"/>
      <c r="D67" s="268"/>
      <c r="E67" s="265"/>
    </row>
    <row r="68" spans="1:5" ht="12.75">
      <c r="A68" s="262">
        <v>45</v>
      </c>
      <c r="B68" s="267" t="s">
        <v>410</v>
      </c>
      <c r="C68" s="268"/>
      <c r="D68" s="268">
        <f>SUM(D65:D67)</f>
        <v>104</v>
      </c>
      <c r="E68" s="265"/>
    </row>
    <row r="69" spans="1:5" ht="12.75">
      <c r="A69" s="262">
        <v>46</v>
      </c>
      <c r="B69" s="267" t="s">
        <v>411</v>
      </c>
      <c r="C69" s="268"/>
      <c r="D69" s="268"/>
      <c r="E69" s="265"/>
    </row>
    <row r="70" spans="1:5" ht="15" customHeight="1">
      <c r="A70" s="262">
        <v>47</v>
      </c>
      <c r="B70" s="277" t="s">
        <v>412</v>
      </c>
      <c r="C70" s="268"/>
      <c r="D70" s="268"/>
      <c r="E70" s="265"/>
    </row>
    <row r="71" spans="1:5" ht="12.75">
      <c r="A71" s="262">
        <v>48</v>
      </c>
      <c r="B71" s="267" t="s">
        <v>413</v>
      </c>
      <c r="C71" s="268"/>
      <c r="D71" s="268">
        <v>2775</v>
      </c>
      <c r="E71" s="265"/>
    </row>
    <row r="72" spans="1:5" ht="12.75">
      <c r="A72" s="262">
        <v>49</v>
      </c>
      <c r="B72" s="267" t="s">
        <v>414</v>
      </c>
      <c r="C72" s="268"/>
      <c r="D72" s="268">
        <f>D64+D68+D71</f>
        <v>1936</v>
      </c>
      <c r="E72" s="269"/>
    </row>
  </sheetData>
  <sheetProtection/>
  <mergeCells count="16">
    <mergeCell ref="A1:E1"/>
    <mergeCell ref="A4:E4"/>
    <mergeCell ref="A5:E5"/>
    <mergeCell ref="A6:E6"/>
    <mergeCell ref="A7:E7"/>
    <mergeCell ref="C9:E9"/>
    <mergeCell ref="A55:A56"/>
    <mergeCell ref="B55:B56"/>
    <mergeCell ref="E55:E56"/>
    <mergeCell ref="C56:D56"/>
    <mergeCell ref="A10:A11"/>
    <mergeCell ref="B10:B11"/>
    <mergeCell ref="E10:E11"/>
    <mergeCell ref="C11:D11"/>
    <mergeCell ref="C52:E52"/>
    <mergeCell ref="C54:E54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E1" sqref="E1:I1"/>
    </sheetView>
  </sheetViews>
  <sheetFormatPr defaultColWidth="9.00390625" defaultRowHeight="12.75"/>
  <cols>
    <col min="1" max="1" width="12.125" style="290" customWidth="1"/>
    <col min="2" max="2" width="76.125" style="290" customWidth="1"/>
    <col min="3" max="3" width="8.875" style="290" customWidth="1"/>
    <col min="4" max="4" width="9.50390625" style="291" customWidth="1"/>
    <col min="5" max="5" width="16.625" style="291" customWidth="1"/>
    <col min="6" max="6" width="8.125" style="296" customWidth="1"/>
    <col min="7" max="7" width="9.125" style="296" customWidth="1"/>
    <col min="8" max="9" width="14.00390625" style="296" customWidth="1"/>
    <col min="10" max="10" width="9.375" style="293" customWidth="1"/>
    <col min="11" max="11" width="12.875" style="293" customWidth="1"/>
    <col min="12" max="12" width="14.125" style="293" customWidth="1"/>
    <col min="13" max="16384" width="9.375" style="293" customWidth="1"/>
  </cols>
  <sheetData>
    <row r="1" spans="5:9" ht="15">
      <c r="E1" s="451" t="s">
        <v>550</v>
      </c>
      <c r="F1" s="451"/>
      <c r="G1" s="451"/>
      <c r="H1" s="451"/>
      <c r="I1" s="451"/>
    </row>
    <row r="2" spans="5:9" ht="15">
      <c r="E2" s="292"/>
      <c r="F2" s="292"/>
      <c r="G2" s="292"/>
      <c r="H2" s="292"/>
      <c r="I2" s="292"/>
    </row>
    <row r="3" spans="5:9" ht="15">
      <c r="E3" s="292"/>
      <c r="F3" s="292"/>
      <c r="G3" s="292"/>
      <c r="H3" s="292"/>
      <c r="I3" s="292"/>
    </row>
    <row r="4" spans="1:9" ht="24.75" customHeight="1">
      <c r="A4" s="452" t="s">
        <v>459</v>
      </c>
      <c r="B4" s="452"/>
      <c r="C4" s="452"/>
      <c r="D4" s="452"/>
      <c r="E4" s="452"/>
      <c r="F4" s="452"/>
      <c r="G4" s="452"/>
      <c r="H4" s="452"/>
      <c r="I4" s="452"/>
    </row>
    <row r="5" spans="1:5" ht="14.25">
      <c r="A5" s="294"/>
      <c r="B5" s="295"/>
      <c r="C5" s="295"/>
      <c r="D5" s="294"/>
      <c r="E5" s="294"/>
    </row>
    <row r="6" spans="2:9" ht="15.75" thickBot="1">
      <c r="B6" s="295"/>
      <c r="I6" s="297" t="s">
        <v>418</v>
      </c>
    </row>
    <row r="7" spans="1:9" ht="15" customHeight="1">
      <c r="A7" s="298"/>
      <c r="B7" s="453" t="s">
        <v>419</v>
      </c>
      <c r="C7" s="455" t="s">
        <v>420</v>
      </c>
      <c r="D7" s="456"/>
      <c r="E7" s="457"/>
      <c r="F7" s="455" t="s">
        <v>421</v>
      </c>
      <c r="G7" s="456"/>
      <c r="H7" s="457"/>
      <c r="I7" s="458" t="s">
        <v>422</v>
      </c>
    </row>
    <row r="8" spans="1:9" ht="15">
      <c r="A8" s="299" t="s">
        <v>423</v>
      </c>
      <c r="B8" s="454"/>
      <c r="C8" s="300" t="s">
        <v>424</v>
      </c>
      <c r="D8" s="301" t="s">
        <v>425</v>
      </c>
      <c r="E8" s="302" t="s">
        <v>426</v>
      </c>
      <c r="F8" s="300" t="s">
        <v>424</v>
      </c>
      <c r="G8" s="301" t="s">
        <v>425</v>
      </c>
      <c r="H8" s="302" t="s">
        <v>426</v>
      </c>
      <c r="I8" s="459"/>
    </row>
    <row r="9" spans="1:9" ht="12.75">
      <c r="A9" s="304" t="s">
        <v>427</v>
      </c>
      <c r="B9" s="305" t="s">
        <v>428</v>
      </c>
      <c r="C9" s="300"/>
      <c r="D9" s="301"/>
      <c r="E9" s="306">
        <v>17347948</v>
      </c>
      <c r="F9" s="300"/>
      <c r="G9" s="301"/>
      <c r="H9" s="306">
        <v>17347948</v>
      </c>
      <c r="I9" s="303"/>
    </row>
    <row r="10" spans="1:9" ht="12.75">
      <c r="A10" s="307" t="s">
        <v>429</v>
      </c>
      <c r="B10" s="308" t="s">
        <v>430</v>
      </c>
      <c r="C10" s="309"/>
      <c r="D10" s="310">
        <v>2700</v>
      </c>
      <c r="E10" s="306">
        <v>6000000</v>
      </c>
      <c r="F10" s="300"/>
      <c r="G10" s="301"/>
      <c r="H10" s="306">
        <v>6000000</v>
      </c>
      <c r="I10" s="303"/>
    </row>
    <row r="11" spans="1:9" ht="12.75">
      <c r="A11" s="304" t="s">
        <v>431</v>
      </c>
      <c r="B11" s="311" t="s">
        <v>432</v>
      </c>
      <c r="C11" s="309">
        <v>3</v>
      </c>
      <c r="D11" s="310">
        <v>2550</v>
      </c>
      <c r="E11" s="306">
        <v>7650</v>
      </c>
      <c r="F11" s="300"/>
      <c r="G11" s="301"/>
      <c r="H11" s="306">
        <v>7650</v>
      </c>
      <c r="I11" s="303"/>
    </row>
    <row r="12" spans="1:9" ht="15">
      <c r="A12" s="304" t="s">
        <v>433</v>
      </c>
      <c r="B12" s="362" t="s">
        <v>460</v>
      </c>
      <c r="C12" s="309"/>
      <c r="D12" s="310"/>
      <c r="E12" s="306">
        <v>-835347</v>
      </c>
      <c r="F12" s="300"/>
      <c r="G12" s="301"/>
      <c r="H12" s="306">
        <v>-835347</v>
      </c>
      <c r="I12" s="303"/>
    </row>
    <row r="13" spans="1:9" s="316" customFormat="1" ht="12.75">
      <c r="A13" s="368" t="s">
        <v>434</v>
      </c>
      <c r="B13" s="369" t="s">
        <v>461</v>
      </c>
      <c r="C13" s="364"/>
      <c r="D13" s="365"/>
      <c r="E13" s="366">
        <f>SUM(E9:E12)</f>
        <v>22520251</v>
      </c>
      <c r="F13" s="364"/>
      <c r="G13" s="365"/>
      <c r="H13" s="366">
        <f>SUM(H9:H12)</f>
        <v>22520251</v>
      </c>
      <c r="I13" s="367">
        <v>0</v>
      </c>
    </row>
    <row r="14" spans="1:9" s="316" customFormat="1" ht="12.75">
      <c r="A14" s="312" t="s">
        <v>465</v>
      </c>
      <c r="B14" s="317" t="s">
        <v>464</v>
      </c>
      <c r="C14" s="313"/>
      <c r="D14" s="314"/>
      <c r="E14" s="315">
        <v>63373</v>
      </c>
      <c r="F14" s="313"/>
      <c r="G14" s="314"/>
      <c r="H14" s="315">
        <v>63373</v>
      </c>
      <c r="I14" s="318"/>
    </row>
    <row r="15" spans="1:9" s="316" customFormat="1" ht="12.75">
      <c r="A15" s="312" t="s">
        <v>435</v>
      </c>
      <c r="B15" s="317" t="s">
        <v>466</v>
      </c>
      <c r="C15" s="313"/>
      <c r="D15" s="314"/>
      <c r="E15" s="315">
        <v>1000000</v>
      </c>
      <c r="F15" s="313"/>
      <c r="G15" s="314"/>
      <c r="H15" s="315">
        <v>1000000</v>
      </c>
      <c r="I15" s="318"/>
    </row>
    <row r="16" spans="1:9" s="324" customFormat="1" ht="13.5">
      <c r="A16" s="319" t="s">
        <v>436</v>
      </c>
      <c r="B16" s="320" t="s">
        <v>437</v>
      </c>
      <c r="C16" s="321"/>
      <c r="D16" s="322"/>
      <c r="E16" s="323">
        <f>SUM(E13:E15)</f>
        <v>23583624</v>
      </c>
      <c r="F16" s="321"/>
      <c r="G16" s="322"/>
      <c r="H16" s="323">
        <f>SUM(H13:H15)</f>
        <v>23583624</v>
      </c>
      <c r="I16" s="323">
        <f>SUM(I13:I13)</f>
        <v>0</v>
      </c>
    </row>
    <row r="17" spans="1:9" s="373" customFormat="1" ht="13.5">
      <c r="A17" s="374" t="s">
        <v>467</v>
      </c>
      <c r="B17" s="377" t="s">
        <v>468</v>
      </c>
      <c r="C17" s="376">
        <v>6.4</v>
      </c>
      <c r="D17" s="341"/>
      <c r="E17" s="344">
        <v>9535787</v>
      </c>
      <c r="F17" s="376">
        <v>6.4</v>
      </c>
      <c r="G17" s="341"/>
      <c r="H17" s="344">
        <v>9535787</v>
      </c>
      <c r="I17" s="375"/>
    </row>
    <row r="18" spans="1:9" s="373" customFormat="1" ht="13.5">
      <c r="A18" s="374" t="s">
        <v>469</v>
      </c>
      <c r="B18" s="377" t="s">
        <v>470</v>
      </c>
      <c r="C18" s="343">
        <v>3</v>
      </c>
      <c r="D18" s="341"/>
      <c r="E18" s="344">
        <v>1800000</v>
      </c>
      <c r="F18" s="343">
        <v>3</v>
      </c>
      <c r="G18" s="341"/>
      <c r="H18" s="344">
        <v>1800000</v>
      </c>
      <c r="I18" s="375"/>
    </row>
    <row r="19" spans="1:9" s="373" customFormat="1" ht="13.5">
      <c r="A19" s="374" t="s">
        <v>471</v>
      </c>
      <c r="B19" s="377" t="s">
        <v>472</v>
      </c>
      <c r="C19" s="376">
        <v>6.4</v>
      </c>
      <c r="D19" s="341"/>
      <c r="E19" s="344">
        <v>244480</v>
      </c>
      <c r="F19" s="376">
        <v>6.4</v>
      </c>
      <c r="G19" s="341"/>
      <c r="H19" s="344">
        <v>244480</v>
      </c>
      <c r="I19" s="375"/>
    </row>
    <row r="20" spans="1:9" s="373" customFormat="1" ht="13.5">
      <c r="A20" s="374" t="s">
        <v>473</v>
      </c>
      <c r="B20" s="377" t="s">
        <v>474</v>
      </c>
      <c r="C20" s="343">
        <v>69</v>
      </c>
      <c r="D20" s="341"/>
      <c r="E20" s="344">
        <v>1879100</v>
      </c>
      <c r="F20" s="343">
        <v>69</v>
      </c>
      <c r="G20" s="341"/>
      <c r="H20" s="344">
        <v>1879100</v>
      </c>
      <c r="I20" s="375"/>
    </row>
    <row r="21" spans="1:9" s="373" customFormat="1" ht="13.5">
      <c r="A21" s="374" t="s">
        <v>475</v>
      </c>
      <c r="B21" s="377" t="s">
        <v>476</v>
      </c>
      <c r="C21" s="376">
        <v>0.3</v>
      </c>
      <c r="D21" s="341"/>
      <c r="E21" s="344">
        <v>125670</v>
      </c>
      <c r="F21" s="376">
        <v>0.3</v>
      </c>
      <c r="G21" s="341"/>
      <c r="H21" s="344">
        <v>125670</v>
      </c>
      <c r="I21" s="375"/>
    </row>
    <row r="22" spans="1:9" s="324" customFormat="1" ht="13.5">
      <c r="A22" s="319" t="s">
        <v>158</v>
      </c>
      <c r="B22" s="371" t="s">
        <v>477</v>
      </c>
      <c r="C22" s="321"/>
      <c r="D22" s="322"/>
      <c r="E22" s="323">
        <f>SUM(E17:E21)</f>
        <v>13585037</v>
      </c>
      <c r="F22" s="321"/>
      <c r="G22" s="322"/>
      <c r="H22" s="323">
        <f>SUM(H17:H21)</f>
        <v>13585037</v>
      </c>
      <c r="I22" s="372"/>
    </row>
    <row r="23" spans="1:9" s="331" customFormat="1" ht="12.75">
      <c r="A23" s="325" t="s">
        <v>261</v>
      </c>
      <c r="B23" s="363" t="s">
        <v>462</v>
      </c>
      <c r="C23" s="327"/>
      <c r="D23" s="328"/>
      <c r="E23" s="329">
        <v>12450000</v>
      </c>
      <c r="F23" s="327"/>
      <c r="G23" s="328"/>
      <c r="H23" s="329">
        <v>12450000</v>
      </c>
      <c r="I23" s="330"/>
    </row>
    <row r="24" spans="1:9" s="331" customFormat="1" ht="12.75">
      <c r="A24" s="368"/>
      <c r="B24" s="369" t="s">
        <v>463</v>
      </c>
      <c r="C24" s="364"/>
      <c r="D24" s="365"/>
      <c r="E24" s="366">
        <f>SUM(E23)</f>
        <v>12450000</v>
      </c>
      <c r="F24" s="364"/>
      <c r="G24" s="365"/>
      <c r="H24" s="366">
        <f>SUM(H23)</f>
        <v>12450000</v>
      </c>
      <c r="I24" s="370"/>
    </row>
    <row r="25" spans="1:9" s="336" customFormat="1" ht="12.75">
      <c r="A25" s="307" t="s">
        <v>438</v>
      </c>
      <c r="B25" s="332" t="s">
        <v>439</v>
      </c>
      <c r="C25" s="334">
        <v>50</v>
      </c>
      <c r="D25" s="334">
        <v>55360</v>
      </c>
      <c r="E25" s="334">
        <v>2768000</v>
      </c>
      <c r="F25" s="333">
        <v>53</v>
      </c>
      <c r="G25" s="334">
        <v>55360</v>
      </c>
      <c r="H25" s="306">
        <f>F25*G25</f>
        <v>2934080</v>
      </c>
      <c r="I25" s="335">
        <f aca="true" t="shared" si="0" ref="I25:I35">H25-E25</f>
        <v>166080</v>
      </c>
    </row>
    <row r="26" spans="1:9" s="336" customFormat="1" ht="12.75">
      <c r="A26" s="307" t="s">
        <v>440</v>
      </c>
      <c r="B26" s="332" t="s">
        <v>441</v>
      </c>
      <c r="C26" s="334">
        <v>7</v>
      </c>
      <c r="D26" s="334">
        <v>210000</v>
      </c>
      <c r="E26" s="334">
        <v>1470000</v>
      </c>
      <c r="F26" s="333">
        <v>7</v>
      </c>
      <c r="G26" s="334">
        <v>210000</v>
      </c>
      <c r="H26" s="306">
        <f>F26*G26</f>
        <v>1470000</v>
      </c>
      <c r="I26" s="335">
        <f t="shared" si="0"/>
        <v>0</v>
      </c>
    </row>
    <row r="27" spans="1:9" s="336" customFormat="1" ht="12.75">
      <c r="A27" s="307" t="s">
        <v>442</v>
      </c>
      <c r="B27" s="332" t="s">
        <v>443</v>
      </c>
      <c r="C27" s="334">
        <v>12</v>
      </c>
      <c r="D27" s="334">
        <v>109000</v>
      </c>
      <c r="E27" s="334">
        <v>1308000</v>
      </c>
      <c r="F27" s="333">
        <v>19</v>
      </c>
      <c r="G27" s="334">
        <v>109000</v>
      </c>
      <c r="H27" s="306">
        <f>F27*G27</f>
        <v>2071000</v>
      </c>
      <c r="I27" s="335">
        <f t="shared" si="0"/>
        <v>763000</v>
      </c>
    </row>
    <row r="28" spans="1:9" s="331" customFormat="1" ht="12.75">
      <c r="A28" s="325" t="s">
        <v>444</v>
      </c>
      <c r="B28" s="326" t="s">
        <v>445</v>
      </c>
      <c r="C28" s="327"/>
      <c r="D28" s="328"/>
      <c r="E28" s="329">
        <f>SUM(E25:E27)</f>
        <v>5546000</v>
      </c>
      <c r="F28" s="327"/>
      <c r="G28" s="328"/>
      <c r="H28" s="329">
        <f>SUM(H25:H27)</f>
        <v>6475080</v>
      </c>
      <c r="I28" s="337">
        <f t="shared" si="0"/>
        <v>929080</v>
      </c>
    </row>
    <row r="29" spans="1:9" s="316" customFormat="1" ht="12.75">
      <c r="A29" s="338" t="s">
        <v>446</v>
      </c>
      <c r="B29" s="339" t="s">
        <v>447</v>
      </c>
      <c r="C29" s="340">
        <v>5.06</v>
      </c>
      <c r="D29" s="341">
        <v>1632000</v>
      </c>
      <c r="E29" s="306">
        <f>C29*D29</f>
        <v>8257919.999999999</v>
      </c>
      <c r="F29" s="340">
        <v>4.86</v>
      </c>
      <c r="G29" s="341">
        <v>1632000</v>
      </c>
      <c r="H29" s="306">
        <f>F29*G29</f>
        <v>7931520.000000001</v>
      </c>
      <c r="I29" s="342">
        <f t="shared" si="0"/>
        <v>-326399.99999999814</v>
      </c>
    </row>
    <row r="30" spans="1:9" s="316" customFormat="1" ht="12.75">
      <c r="A30" s="338" t="s">
        <v>448</v>
      </c>
      <c r="B30" s="339" t="s">
        <v>449</v>
      </c>
      <c r="C30" s="343"/>
      <c r="D30" s="341"/>
      <c r="E30" s="341">
        <v>8772174</v>
      </c>
      <c r="F30" s="343"/>
      <c r="G30" s="341"/>
      <c r="H30" s="344">
        <v>8772174</v>
      </c>
      <c r="I30" s="342">
        <f t="shared" si="0"/>
        <v>0</v>
      </c>
    </row>
    <row r="31" spans="1:9" s="316" customFormat="1" ht="12.75">
      <c r="A31" s="345" t="s">
        <v>450</v>
      </c>
      <c r="B31" s="346" t="s">
        <v>451</v>
      </c>
      <c r="C31" s="347"/>
      <c r="D31" s="348"/>
      <c r="E31" s="349">
        <f>SUM(E29:E30)</f>
        <v>17030094</v>
      </c>
      <c r="F31" s="347"/>
      <c r="G31" s="348"/>
      <c r="H31" s="349">
        <f>SUM(H29:H30)</f>
        <v>16703694</v>
      </c>
      <c r="I31" s="350">
        <f t="shared" si="0"/>
        <v>-326400</v>
      </c>
    </row>
    <row r="32" spans="1:9" s="324" customFormat="1" ht="13.5">
      <c r="A32" s="319" t="s">
        <v>66</v>
      </c>
      <c r="B32" s="320" t="s">
        <v>452</v>
      </c>
      <c r="C32" s="321"/>
      <c r="D32" s="322"/>
      <c r="E32" s="323">
        <f>E23+E28+E31</f>
        <v>35026094</v>
      </c>
      <c r="F32" s="321"/>
      <c r="G32" s="322"/>
      <c r="H32" s="323">
        <f>H23+H28+H31</f>
        <v>35628774</v>
      </c>
      <c r="I32" s="351">
        <f t="shared" si="0"/>
        <v>602680</v>
      </c>
    </row>
    <row r="33" spans="1:9" s="324" customFormat="1" ht="13.5">
      <c r="A33" s="352"/>
      <c r="B33" s="353" t="s">
        <v>453</v>
      </c>
      <c r="C33" s="354"/>
      <c r="D33" s="355"/>
      <c r="E33" s="356">
        <f>E16+E32</f>
        <v>58609718</v>
      </c>
      <c r="F33" s="354"/>
      <c r="G33" s="355"/>
      <c r="H33" s="356">
        <f>H16+H32</f>
        <v>59212398</v>
      </c>
      <c r="I33" s="357">
        <f t="shared" si="0"/>
        <v>602680</v>
      </c>
    </row>
    <row r="34" spans="1:9" s="324" customFormat="1" ht="13.5">
      <c r="A34" s="338"/>
      <c r="B34" s="317"/>
      <c r="C34" s="354"/>
      <c r="D34" s="355"/>
      <c r="E34" s="356"/>
      <c r="F34" s="354"/>
      <c r="G34" s="355"/>
      <c r="H34" s="356"/>
      <c r="I34" s="357">
        <f t="shared" si="0"/>
        <v>0</v>
      </c>
    </row>
    <row r="35" spans="1:9" s="324" customFormat="1" ht="13.5">
      <c r="A35" s="338" t="s">
        <v>454</v>
      </c>
      <c r="B35" s="339" t="s">
        <v>455</v>
      </c>
      <c r="C35" s="354">
        <v>1954</v>
      </c>
      <c r="D35" s="355">
        <v>1140</v>
      </c>
      <c r="E35" s="356">
        <f>C35*D35</f>
        <v>2227560</v>
      </c>
      <c r="F35" s="354">
        <v>1954</v>
      </c>
      <c r="G35" s="355">
        <v>1140</v>
      </c>
      <c r="H35" s="356">
        <v>2227560</v>
      </c>
      <c r="I35" s="357">
        <f t="shared" si="0"/>
        <v>0</v>
      </c>
    </row>
    <row r="36" spans="1:9" s="324" customFormat="1" ht="13.5">
      <c r="A36" s="319" t="s">
        <v>456</v>
      </c>
      <c r="B36" s="320" t="s">
        <v>457</v>
      </c>
      <c r="C36" s="321"/>
      <c r="D36" s="322"/>
      <c r="E36" s="323">
        <f>E35</f>
        <v>2227560</v>
      </c>
      <c r="F36" s="321"/>
      <c r="G36" s="322"/>
      <c r="H36" s="323">
        <f>H35</f>
        <v>2227560</v>
      </c>
      <c r="I36" s="323">
        <f>I35</f>
        <v>0</v>
      </c>
    </row>
    <row r="37" ht="15.75" thickBot="1"/>
    <row r="38" spans="2:9" ht="15.75" thickBot="1">
      <c r="B38" s="358" t="s">
        <v>458</v>
      </c>
      <c r="C38" s="359"/>
      <c r="D38" s="360"/>
      <c r="E38" s="360">
        <f>E33+E36</f>
        <v>60837278</v>
      </c>
      <c r="F38" s="361"/>
      <c r="G38" s="361"/>
      <c r="H38" s="360">
        <f>H33+H36</f>
        <v>61439958</v>
      </c>
      <c r="I38" s="360">
        <f>I33+I36</f>
        <v>602680</v>
      </c>
    </row>
  </sheetData>
  <sheetProtection/>
  <mergeCells count="6">
    <mergeCell ref="E1:I1"/>
    <mergeCell ref="A4:I4"/>
    <mergeCell ref="B7:B8"/>
    <mergeCell ref="C7:E7"/>
    <mergeCell ref="F7:H7"/>
    <mergeCell ref="I7:I8"/>
  </mergeCells>
  <printOptions horizontalCentered="1" verticalCentered="1"/>
  <pageMargins left="0.5511811023622047" right="0.5511811023622047" top="1.062992125984252" bottom="1.0236220472440944" header="0.5511811023622047" footer="0.5118110236220472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I1" sqref="I1:N1"/>
    </sheetView>
  </sheetViews>
  <sheetFormatPr defaultColWidth="9.00390625" defaultRowHeight="12.75"/>
  <cols>
    <col min="1" max="1" width="6.00390625" style="380" bestFit="1" customWidth="1"/>
    <col min="2" max="2" width="27.625" style="385" customWidth="1"/>
    <col min="3" max="3" width="10.50390625" style="382" customWidth="1"/>
    <col min="4" max="4" width="10.125" style="382" customWidth="1"/>
    <col min="5" max="5" width="11.00390625" style="382" customWidth="1"/>
    <col min="6" max="6" width="10.625" style="382" customWidth="1"/>
    <col min="7" max="7" width="10.00390625" style="382" customWidth="1"/>
    <col min="8" max="8" width="9.875" style="382" customWidth="1"/>
    <col min="9" max="9" width="9.125" style="382" customWidth="1"/>
    <col min="10" max="10" width="10.125" style="382" customWidth="1"/>
    <col min="11" max="12" width="8.875" style="382" customWidth="1"/>
    <col min="13" max="13" width="11.00390625" style="382" customWidth="1"/>
    <col min="14" max="14" width="9.875" style="382" customWidth="1"/>
    <col min="15" max="15" width="7.875" style="382" customWidth="1"/>
    <col min="16" max="16" width="8.125" style="382" customWidth="1"/>
    <col min="17" max="17" width="8.375" style="382" customWidth="1"/>
    <col min="18" max="18" width="8.875" style="382" customWidth="1"/>
    <col min="19" max="16384" width="9.375" style="382" customWidth="1"/>
  </cols>
  <sheetData>
    <row r="1" spans="2:20" ht="12.75">
      <c r="B1" s="381"/>
      <c r="C1" s="381"/>
      <c r="D1" s="381"/>
      <c r="E1" s="381"/>
      <c r="F1" s="381"/>
      <c r="G1" s="381"/>
      <c r="H1" s="381"/>
      <c r="I1" s="466" t="s">
        <v>551</v>
      </c>
      <c r="J1" s="466"/>
      <c r="K1" s="466"/>
      <c r="L1" s="466"/>
      <c r="M1" s="466"/>
      <c r="N1" s="466"/>
      <c r="O1" s="381"/>
      <c r="P1" s="381"/>
      <c r="Q1" s="381"/>
      <c r="R1" s="381"/>
      <c r="S1" s="381"/>
      <c r="T1" s="381"/>
    </row>
    <row r="2" spans="2:20" ht="12.75">
      <c r="B2" s="383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1"/>
      <c r="R2" s="381"/>
      <c r="S2" s="381"/>
      <c r="T2" s="381"/>
    </row>
    <row r="3" spans="1:18" ht="12.75">
      <c r="A3" s="467" t="s">
        <v>534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19"/>
      <c r="P3" s="419"/>
      <c r="Q3" s="419"/>
      <c r="R3" s="419"/>
    </row>
    <row r="4" ht="8.25" customHeight="1" thickBot="1"/>
    <row r="5" spans="1:14" ht="12.75" customHeight="1">
      <c r="A5" s="386" t="s">
        <v>479</v>
      </c>
      <c r="B5" s="387" t="s">
        <v>480</v>
      </c>
      <c r="C5" s="460" t="s">
        <v>481</v>
      </c>
      <c r="D5" s="461"/>
      <c r="E5" s="462"/>
      <c r="F5" s="460" t="s">
        <v>482</v>
      </c>
      <c r="G5" s="461"/>
      <c r="H5" s="462"/>
      <c r="I5" s="460" t="s">
        <v>483</v>
      </c>
      <c r="J5" s="461"/>
      <c r="K5" s="462"/>
      <c r="L5" s="463" t="s">
        <v>484</v>
      </c>
      <c r="M5" s="464"/>
      <c r="N5" s="465"/>
    </row>
    <row r="6" spans="1:14" ht="22.5">
      <c r="A6" s="388"/>
      <c r="B6" s="389"/>
      <c r="C6" s="390" t="s">
        <v>485</v>
      </c>
      <c r="D6" s="391" t="s">
        <v>486</v>
      </c>
      <c r="E6" s="389" t="s">
        <v>254</v>
      </c>
      <c r="F6" s="390" t="s">
        <v>485</v>
      </c>
      <c r="G6" s="391" t="s">
        <v>486</v>
      </c>
      <c r="H6" s="389" t="s">
        <v>254</v>
      </c>
      <c r="I6" s="390" t="s">
        <v>485</v>
      </c>
      <c r="J6" s="391" t="s">
        <v>486</v>
      </c>
      <c r="K6" s="389" t="s">
        <v>254</v>
      </c>
      <c r="L6" s="390" t="s">
        <v>485</v>
      </c>
      <c r="M6" s="391" t="s">
        <v>486</v>
      </c>
      <c r="N6" s="389" t="s">
        <v>254</v>
      </c>
    </row>
    <row r="7" spans="1:14" s="400" customFormat="1" ht="12.75">
      <c r="A7" s="392" t="s">
        <v>487</v>
      </c>
      <c r="B7" s="393" t="s">
        <v>488</v>
      </c>
      <c r="C7" s="394">
        <v>85</v>
      </c>
      <c r="D7" s="395">
        <v>160</v>
      </c>
      <c r="E7" s="396">
        <v>138</v>
      </c>
      <c r="F7" s="394">
        <v>85</v>
      </c>
      <c r="G7" s="395">
        <v>210</v>
      </c>
      <c r="H7" s="396">
        <v>210</v>
      </c>
      <c r="I7" s="394"/>
      <c r="J7" s="395">
        <v>40</v>
      </c>
      <c r="K7" s="396">
        <v>12</v>
      </c>
      <c r="L7" s="397">
        <f aca="true" t="shared" si="0" ref="L7:N8">C7+F7+I7</f>
        <v>170</v>
      </c>
      <c r="M7" s="398">
        <f t="shared" si="0"/>
        <v>410</v>
      </c>
      <c r="N7" s="399">
        <f t="shared" si="0"/>
        <v>360</v>
      </c>
    </row>
    <row r="8" spans="1:14" ht="22.5">
      <c r="A8" s="392" t="s">
        <v>489</v>
      </c>
      <c r="B8" s="393" t="s">
        <v>490</v>
      </c>
      <c r="C8" s="401">
        <v>2225</v>
      </c>
      <c r="D8" s="402">
        <v>2075</v>
      </c>
      <c r="E8" s="396">
        <v>2052</v>
      </c>
      <c r="F8" s="401">
        <v>285</v>
      </c>
      <c r="G8" s="402">
        <v>231</v>
      </c>
      <c r="H8" s="396">
        <v>230</v>
      </c>
      <c r="I8" s="401"/>
      <c r="J8" s="402">
        <v>208</v>
      </c>
      <c r="K8" s="403">
        <v>193</v>
      </c>
      <c r="L8" s="397">
        <f t="shared" si="0"/>
        <v>2510</v>
      </c>
      <c r="M8" s="398">
        <f t="shared" si="0"/>
        <v>2514</v>
      </c>
      <c r="N8" s="399">
        <f t="shared" si="0"/>
        <v>2475</v>
      </c>
    </row>
    <row r="9" spans="1:14" s="411" customFormat="1" ht="12.75">
      <c r="A9" s="404" t="s">
        <v>491</v>
      </c>
      <c r="B9" s="405" t="s">
        <v>492</v>
      </c>
      <c r="C9" s="406">
        <f>SUM(C7:C8)</f>
        <v>2310</v>
      </c>
      <c r="D9" s="407">
        <v>2235</v>
      </c>
      <c r="E9" s="409">
        <f aca="true" t="shared" si="1" ref="E9:N9">SUM(E7:E8)</f>
        <v>2190</v>
      </c>
      <c r="F9" s="406">
        <f t="shared" si="1"/>
        <v>370</v>
      </c>
      <c r="G9" s="407">
        <v>441</v>
      </c>
      <c r="H9" s="409">
        <f t="shared" si="1"/>
        <v>440</v>
      </c>
      <c r="I9" s="406">
        <f t="shared" si="1"/>
        <v>0</v>
      </c>
      <c r="J9" s="407">
        <v>248</v>
      </c>
      <c r="K9" s="409">
        <f t="shared" si="1"/>
        <v>205</v>
      </c>
      <c r="L9" s="410">
        <f t="shared" si="1"/>
        <v>2680</v>
      </c>
      <c r="M9" s="408">
        <f t="shared" si="1"/>
        <v>2924</v>
      </c>
      <c r="N9" s="409">
        <f t="shared" si="1"/>
        <v>2835</v>
      </c>
    </row>
    <row r="10" spans="1:14" ht="22.5">
      <c r="A10" s="392" t="s">
        <v>493</v>
      </c>
      <c r="B10" s="393" t="s">
        <v>494</v>
      </c>
      <c r="C10" s="394">
        <v>150</v>
      </c>
      <c r="D10" s="395">
        <v>349</v>
      </c>
      <c r="E10" s="396">
        <v>349</v>
      </c>
      <c r="F10" s="394"/>
      <c r="G10" s="395">
        <v>0</v>
      </c>
      <c r="H10" s="396">
        <f>SUM(F10:G10)</f>
        <v>0</v>
      </c>
      <c r="I10" s="394"/>
      <c r="J10" s="395"/>
      <c r="K10" s="396"/>
      <c r="L10" s="397">
        <f aca="true" t="shared" si="2" ref="L10:N11">C10+F10+I10</f>
        <v>150</v>
      </c>
      <c r="M10" s="398">
        <f t="shared" si="2"/>
        <v>349</v>
      </c>
      <c r="N10" s="399">
        <f t="shared" si="2"/>
        <v>349</v>
      </c>
    </row>
    <row r="11" spans="1:14" ht="22.5">
      <c r="A11" s="392" t="s">
        <v>495</v>
      </c>
      <c r="B11" s="393" t="s">
        <v>496</v>
      </c>
      <c r="C11" s="394">
        <v>175</v>
      </c>
      <c r="D11" s="395">
        <v>215</v>
      </c>
      <c r="E11" s="396">
        <v>152</v>
      </c>
      <c r="F11" s="394">
        <v>50</v>
      </c>
      <c r="G11" s="395">
        <v>54</v>
      </c>
      <c r="H11" s="396">
        <v>49</v>
      </c>
      <c r="I11" s="394"/>
      <c r="J11" s="395">
        <v>24</v>
      </c>
      <c r="K11" s="396">
        <v>8</v>
      </c>
      <c r="L11" s="397">
        <f t="shared" si="2"/>
        <v>225</v>
      </c>
      <c r="M11" s="398">
        <f t="shared" si="2"/>
        <v>293</v>
      </c>
      <c r="N11" s="399">
        <f t="shared" si="2"/>
        <v>209</v>
      </c>
    </row>
    <row r="12" spans="1:14" s="411" customFormat="1" ht="22.5">
      <c r="A12" s="404" t="s">
        <v>497</v>
      </c>
      <c r="B12" s="405" t="s">
        <v>498</v>
      </c>
      <c r="C12" s="406">
        <f>SUM(C10:C11)</f>
        <v>325</v>
      </c>
      <c r="D12" s="407">
        <v>564</v>
      </c>
      <c r="E12" s="409">
        <f aca="true" t="shared" si="3" ref="E12:N12">SUM(E10:E11)</f>
        <v>501</v>
      </c>
      <c r="F12" s="406">
        <f t="shared" si="3"/>
        <v>50</v>
      </c>
      <c r="G12" s="407">
        <v>54</v>
      </c>
      <c r="H12" s="409">
        <f t="shared" si="3"/>
        <v>49</v>
      </c>
      <c r="I12" s="406">
        <f t="shared" si="3"/>
        <v>0</v>
      </c>
      <c r="J12" s="407">
        <v>24</v>
      </c>
      <c r="K12" s="409">
        <f t="shared" si="3"/>
        <v>8</v>
      </c>
      <c r="L12" s="410">
        <f t="shared" si="3"/>
        <v>375</v>
      </c>
      <c r="M12" s="408">
        <f t="shared" si="3"/>
        <v>642</v>
      </c>
      <c r="N12" s="409">
        <f t="shared" si="3"/>
        <v>558</v>
      </c>
    </row>
    <row r="13" spans="1:14" s="400" customFormat="1" ht="12.75">
      <c r="A13" s="392" t="s">
        <v>499</v>
      </c>
      <c r="B13" s="393" t="s">
        <v>500</v>
      </c>
      <c r="C13" s="394">
        <v>7690</v>
      </c>
      <c r="D13" s="395">
        <v>7190</v>
      </c>
      <c r="E13" s="396">
        <v>6862</v>
      </c>
      <c r="F13" s="394">
        <v>975</v>
      </c>
      <c r="G13" s="395">
        <v>881</v>
      </c>
      <c r="H13" s="396">
        <v>829</v>
      </c>
      <c r="I13" s="394"/>
      <c r="J13" s="395">
        <v>250</v>
      </c>
      <c r="K13" s="396">
        <v>145</v>
      </c>
      <c r="L13" s="397">
        <f aca="true" t="shared" si="4" ref="L13:N19">C13+F13+I13</f>
        <v>8665</v>
      </c>
      <c r="M13" s="398">
        <f t="shared" si="4"/>
        <v>8321</v>
      </c>
      <c r="N13" s="399">
        <f t="shared" si="4"/>
        <v>7836</v>
      </c>
    </row>
    <row r="14" spans="1:14" s="400" customFormat="1" ht="12.75">
      <c r="A14" s="392" t="s">
        <v>501</v>
      </c>
      <c r="B14" s="393" t="s">
        <v>502</v>
      </c>
      <c r="C14" s="394">
        <v>14500</v>
      </c>
      <c r="D14" s="395">
        <v>13200</v>
      </c>
      <c r="E14" s="396">
        <v>13190</v>
      </c>
      <c r="F14" s="394">
        <v>7400</v>
      </c>
      <c r="G14" s="395">
        <v>7310</v>
      </c>
      <c r="H14" s="396">
        <v>7308</v>
      </c>
      <c r="I14" s="394"/>
      <c r="J14" s="395">
        <v>3735</v>
      </c>
      <c r="K14" s="396">
        <v>3733</v>
      </c>
      <c r="L14" s="397">
        <f t="shared" si="4"/>
        <v>21900</v>
      </c>
      <c r="M14" s="398">
        <f t="shared" si="4"/>
        <v>24245</v>
      </c>
      <c r="N14" s="399">
        <f t="shared" si="4"/>
        <v>24231</v>
      </c>
    </row>
    <row r="15" spans="1:14" ht="12.75">
      <c r="A15" s="392" t="s">
        <v>503</v>
      </c>
      <c r="B15" s="393" t="s">
        <v>504</v>
      </c>
      <c r="C15" s="401"/>
      <c r="D15" s="402">
        <v>100</v>
      </c>
      <c r="E15" s="396">
        <v>100</v>
      </c>
      <c r="F15" s="401"/>
      <c r="G15" s="402"/>
      <c r="H15" s="403"/>
      <c r="I15" s="401"/>
      <c r="J15" s="402"/>
      <c r="K15" s="396"/>
      <c r="L15" s="397">
        <f t="shared" si="4"/>
        <v>0</v>
      </c>
      <c r="M15" s="398">
        <f t="shared" si="4"/>
        <v>100</v>
      </c>
      <c r="N15" s="399">
        <f t="shared" si="4"/>
        <v>100</v>
      </c>
    </row>
    <row r="16" spans="1:14" s="400" customFormat="1" ht="22.5">
      <c r="A16" s="392" t="s">
        <v>505</v>
      </c>
      <c r="B16" s="393" t="s">
        <v>506</v>
      </c>
      <c r="C16" s="394">
        <v>3280</v>
      </c>
      <c r="D16" s="395">
        <v>2180</v>
      </c>
      <c r="E16" s="396">
        <v>2035</v>
      </c>
      <c r="F16" s="394">
        <v>50</v>
      </c>
      <c r="G16" s="395">
        <v>11</v>
      </c>
      <c r="H16" s="396">
        <v>11</v>
      </c>
      <c r="I16" s="394"/>
      <c r="J16" s="395">
        <v>16</v>
      </c>
      <c r="K16" s="396"/>
      <c r="L16" s="397">
        <f t="shared" si="4"/>
        <v>3330</v>
      </c>
      <c r="M16" s="398">
        <f t="shared" si="4"/>
        <v>2207</v>
      </c>
      <c r="N16" s="399">
        <f t="shared" si="4"/>
        <v>2046</v>
      </c>
    </row>
    <row r="17" spans="1:14" ht="12.75">
      <c r="A17" s="392" t="s">
        <v>507</v>
      </c>
      <c r="B17" s="393" t="s">
        <v>508</v>
      </c>
      <c r="C17" s="394">
        <v>4470</v>
      </c>
      <c r="D17" s="395">
        <v>4611</v>
      </c>
      <c r="E17" s="396">
        <v>4204</v>
      </c>
      <c r="F17" s="394"/>
      <c r="G17" s="395"/>
      <c r="H17" s="396"/>
      <c r="I17" s="394"/>
      <c r="J17" s="395"/>
      <c r="K17" s="396"/>
      <c r="L17" s="397">
        <f t="shared" si="4"/>
        <v>4470</v>
      </c>
      <c r="M17" s="398">
        <f t="shared" si="4"/>
        <v>4611</v>
      </c>
      <c r="N17" s="399">
        <f t="shared" si="4"/>
        <v>4204</v>
      </c>
    </row>
    <row r="18" spans="1:14" ht="22.5">
      <c r="A18" s="392" t="s">
        <v>509</v>
      </c>
      <c r="B18" s="393" t="s">
        <v>510</v>
      </c>
      <c r="C18" s="394">
        <v>1600</v>
      </c>
      <c r="D18" s="395">
        <v>1617</v>
      </c>
      <c r="E18" s="396">
        <v>1617</v>
      </c>
      <c r="F18" s="394"/>
      <c r="G18" s="395"/>
      <c r="H18" s="396"/>
      <c r="I18" s="394"/>
      <c r="J18" s="395">
        <v>65</v>
      </c>
      <c r="K18" s="396">
        <v>65</v>
      </c>
      <c r="L18" s="397">
        <f t="shared" si="4"/>
        <v>1600</v>
      </c>
      <c r="M18" s="398">
        <f t="shared" si="4"/>
        <v>1682</v>
      </c>
      <c r="N18" s="399">
        <f t="shared" si="4"/>
        <v>1682</v>
      </c>
    </row>
    <row r="19" spans="1:14" ht="12.75">
      <c r="A19" s="392" t="s">
        <v>511</v>
      </c>
      <c r="B19" s="393" t="s">
        <v>512</v>
      </c>
      <c r="C19" s="394">
        <v>3975</v>
      </c>
      <c r="D19" s="395">
        <v>4613</v>
      </c>
      <c r="E19" s="396">
        <v>4306</v>
      </c>
      <c r="F19" s="394">
        <v>250</v>
      </c>
      <c r="G19" s="395">
        <v>157</v>
      </c>
      <c r="H19" s="396">
        <v>156</v>
      </c>
      <c r="I19" s="394"/>
      <c r="J19" s="395">
        <v>76</v>
      </c>
      <c r="K19" s="396">
        <v>75</v>
      </c>
      <c r="L19" s="397">
        <f t="shared" si="4"/>
        <v>4225</v>
      </c>
      <c r="M19" s="398">
        <f t="shared" si="4"/>
        <v>4846</v>
      </c>
      <c r="N19" s="399">
        <f t="shared" si="4"/>
        <v>4537</v>
      </c>
    </row>
    <row r="20" spans="1:14" ht="12.75">
      <c r="A20" s="404" t="s">
        <v>513</v>
      </c>
      <c r="B20" s="405" t="s">
        <v>514</v>
      </c>
      <c r="C20" s="406">
        <f>SUM(C13:C19)</f>
        <v>35515</v>
      </c>
      <c r="D20" s="407">
        <v>33511</v>
      </c>
      <c r="E20" s="409">
        <f aca="true" t="shared" si="5" ref="E20:N20">SUM(E13:E19)</f>
        <v>32314</v>
      </c>
      <c r="F20" s="406">
        <f t="shared" si="5"/>
        <v>8675</v>
      </c>
      <c r="G20" s="407">
        <v>8359</v>
      </c>
      <c r="H20" s="409">
        <f t="shared" si="5"/>
        <v>8304</v>
      </c>
      <c r="I20" s="406">
        <f t="shared" si="5"/>
        <v>0</v>
      </c>
      <c r="J20" s="407">
        <v>4142</v>
      </c>
      <c r="K20" s="409">
        <f t="shared" si="5"/>
        <v>4018</v>
      </c>
      <c r="L20" s="410">
        <f t="shared" si="5"/>
        <v>44190</v>
      </c>
      <c r="M20" s="408">
        <f t="shared" si="5"/>
        <v>46012</v>
      </c>
      <c r="N20" s="409">
        <f t="shared" si="5"/>
        <v>44636</v>
      </c>
    </row>
    <row r="21" spans="1:14" ht="12.75">
      <c r="A21" s="392" t="s">
        <v>515</v>
      </c>
      <c r="B21" s="393" t="s">
        <v>516</v>
      </c>
      <c r="C21" s="394">
        <v>20</v>
      </c>
      <c r="D21" s="395">
        <v>20</v>
      </c>
      <c r="E21" s="396">
        <v>6</v>
      </c>
      <c r="F21" s="394">
        <v>10</v>
      </c>
      <c r="G21" s="395"/>
      <c r="H21" s="396"/>
      <c r="I21" s="394"/>
      <c r="J21" s="395">
        <v>10</v>
      </c>
      <c r="K21" s="396">
        <v>5</v>
      </c>
      <c r="L21" s="397">
        <f aca="true" t="shared" si="6" ref="L21:N22">C21+F21+I21</f>
        <v>30</v>
      </c>
      <c r="M21" s="398">
        <f t="shared" si="6"/>
        <v>30</v>
      </c>
      <c r="N21" s="399">
        <f t="shared" si="6"/>
        <v>11</v>
      </c>
    </row>
    <row r="22" spans="1:14" ht="22.5">
      <c r="A22" s="392" t="s">
        <v>517</v>
      </c>
      <c r="B22" s="393" t="s">
        <v>518</v>
      </c>
      <c r="C22" s="394">
        <v>100</v>
      </c>
      <c r="D22" s="395">
        <v>100</v>
      </c>
      <c r="E22" s="396"/>
      <c r="F22" s="394"/>
      <c r="G22" s="395"/>
      <c r="H22" s="396"/>
      <c r="I22" s="394"/>
      <c r="J22" s="395"/>
      <c r="K22" s="396"/>
      <c r="L22" s="397">
        <f t="shared" si="6"/>
        <v>100</v>
      </c>
      <c r="M22" s="398">
        <f t="shared" si="6"/>
        <v>100</v>
      </c>
      <c r="N22" s="399">
        <f t="shared" si="6"/>
        <v>0</v>
      </c>
    </row>
    <row r="23" spans="1:14" ht="22.5">
      <c r="A23" s="404" t="s">
        <v>519</v>
      </c>
      <c r="B23" s="405" t="s">
        <v>520</v>
      </c>
      <c r="C23" s="406">
        <f>SUM(C21:C22)</f>
        <v>120</v>
      </c>
      <c r="D23" s="407">
        <v>120</v>
      </c>
      <c r="E23" s="409">
        <f aca="true" t="shared" si="7" ref="E23:N23">SUM(E21:E22)</f>
        <v>6</v>
      </c>
      <c r="F23" s="406">
        <f t="shared" si="7"/>
        <v>10</v>
      </c>
      <c r="G23" s="407">
        <v>0</v>
      </c>
      <c r="H23" s="409">
        <f t="shared" si="7"/>
        <v>0</v>
      </c>
      <c r="I23" s="406">
        <f t="shared" si="7"/>
        <v>0</v>
      </c>
      <c r="J23" s="407">
        <v>10</v>
      </c>
      <c r="K23" s="409">
        <f t="shared" si="7"/>
        <v>5</v>
      </c>
      <c r="L23" s="410">
        <f t="shared" si="7"/>
        <v>130</v>
      </c>
      <c r="M23" s="408">
        <f t="shared" si="7"/>
        <v>130</v>
      </c>
      <c r="N23" s="409">
        <f t="shared" si="7"/>
        <v>11</v>
      </c>
    </row>
    <row r="24" spans="1:14" ht="22.5">
      <c r="A24" s="392" t="s">
        <v>521</v>
      </c>
      <c r="B24" s="393" t="s">
        <v>522</v>
      </c>
      <c r="C24" s="394">
        <v>11079</v>
      </c>
      <c r="D24" s="395">
        <v>9548</v>
      </c>
      <c r="E24" s="396">
        <v>9035</v>
      </c>
      <c r="F24" s="394">
        <v>2420</v>
      </c>
      <c r="G24" s="395">
        <v>2325</v>
      </c>
      <c r="H24" s="396">
        <v>2307</v>
      </c>
      <c r="I24" s="394"/>
      <c r="J24" s="395">
        <v>1128</v>
      </c>
      <c r="K24" s="396">
        <v>1106</v>
      </c>
      <c r="L24" s="397">
        <f aca="true" t="shared" si="8" ref="L24:N28">C24+F24+I24</f>
        <v>13499</v>
      </c>
      <c r="M24" s="398">
        <f t="shared" si="8"/>
        <v>13001</v>
      </c>
      <c r="N24" s="399">
        <f t="shared" si="8"/>
        <v>12448</v>
      </c>
    </row>
    <row r="25" spans="1:14" ht="12.75">
      <c r="A25" s="392" t="s">
        <v>523</v>
      </c>
      <c r="B25" s="393" t="s">
        <v>524</v>
      </c>
      <c r="C25" s="394">
        <v>0</v>
      </c>
      <c r="D25" s="395">
        <v>1090</v>
      </c>
      <c r="E25" s="396">
        <v>1090</v>
      </c>
      <c r="F25" s="394"/>
      <c r="G25" s="395"/>
      <c r="H25" s="396"/>
      <c r="I25" s="394"/>
      <c r="J25" s="395"/>
      <c r="K25" s="396"/>
      <c r="L25" s="397">
        <f t="shared" si="8"/>
        <v>0</v>
      </c>
      <c r="M25" s="398">
        <f t="shared" si="8"/>
        <v>1090</v>
      </c>
      <c r="N25" s="399">
        <f t="shared" si="8"/>
        <v>1090</v>
      </c>
    </row>
    <row r="26" spans="1:14" ht="12.75">
      <c r="A26" s="392" t="s">
        <v>525</v>
      </c>
      <c r="B26" s="393" t="s">
        <v>526</v>
      </c>
      <c r="C26" s="394">
        <v>0</v>
      </c>
      <c r="D26" s="395">
        <v>0</v>
      </c>
      <c r="E26" s="396">
        <f>SUM(C26:D26)</f>
        <v>0</v>
      </c>
      <c r="F26" s="394"/>
      <c r="G26" s="395"/>
      <c r="H26" s="396"/>
      <c r="I26" s="394"/>
      <c r="J26" s="395"/>
      <c r="K26" s="396"/>
      <c r="L26" s="397">
        <f t="shared" si="8"/>
        <v>0</v>
      </c>
      <c r="M26" s="398">
        <f t="shared" si="8"/>
        <v>0</v>
      </c>
      <c r="N26" s="399">
        <f t="shared" si="8"/>
        <v>0</v>
      </c>
    </row>
    <row r="27" spans="1:14" ht="12.75">
      <c r="A27" s="392" t="s">
        <v>527</v>
      </c>
      <c r="B27" s="393" t="s">
        <v>528</v>
      </c>
      <c r="C27" s="394">
        <v>0</v>
      </c>
      <c r="D27" s="395">
        <v>0</v>
      </c>
      <c r="E27" s="396">
        <f>SUM(C27:D27)</f>
        <v>0</v>
      </c>
      <c r="F27" s="394"/>
      <c r="G27" s="395"/>
      <c r="H27" s="396"/>
      <c r="I27" s="394"/>
      <c r="J27" s="395"/>
      <c r="K27" s="396"/>
      <c r="L27" s="397">
        <f t="shared" si="8"/>
        <v>0</v>
      </c>
      <c r="M27" s="398">
        <f t="shared" si="8"/>
        <v>0</v>
      </c>
      <c r="N27" s="399">
        <f t="shared" si="8"/>
        <v>0</v>
      </c>
    </row>
    <row r="28" spans="1:14" ht="12.75">
      <c r="A28" s="392" t="s">
        <v>529</v>
      </c>
      <c r="B28" s="393" t="s">
        <v>530</v>
      </c>
      <c r="C28" s="394">
        <v>3960</v>
      </c>
      <c r="D28" s="395">
        <v>5293</v>
      </c>
      <c r="E28" s="396">
        <v>5226</v>
      </c>
      <c r="F28" s="394">
        <v>70</v>
      </c>
      <c r="G28" s="395">
        <v>63</v>
      </c>
      <c r="H28" s="396">
        <v>63</v>
      </c>
      <c r="I28" s="394"/>
      <c r="J28" s="395">
        <v>10</v>
      </c>
      <c r="K28" s="396">
        <v>2</v>
      </c>
      <c r="L28" s="397">
        <f t="shared" si="8"/>
        <v>4030</v>
      </c>
      <c r="M28" s="398">
        <f t="shared" si="8"/>
        <v>5366</v>
      </c>
      <c r="N28" s="399">
        <f t="shared" si="8"/>
        <v>5291</v>
      </c>
    </row>
    <row r="29" spans="1:14" ht="22.5">
      <c r="A29" s="404" t="s">
        <v>531</v>
      </c>
      <c r="B29" s="405" t="s">
        <v>532</v>
      </c>
      <c r="C29" s="406">
        <f>SUM(C24:C28)</f>
        <v>15039</v>
      </c>
      <c r="D29" s="407">
        <v>15931</v>
      </c>
      <c r="E29" s="409">
        <f aca="true" t="shared" si="9" ref="E29:N29">SUM(E24:E28)</f>
        <v>15351</v>
      </c>
      <c r="F29" s="406">
        <f t="shared" si="9"/>
        <v>2490</v>
      </c>
      <c r="G29" s="407">
        <v>2388</v>
      </c>
      <c r="H29" s="409">
        <f t="shared" si="9"/>
        <v>2370</v>
      </c>
      <c r="I29" s="406">
        <f t="shared" si="9"/>
        <v>0</v>
      </c>
      <c r="J29" s="407">
        <v>1138</v>
      </c>
      <c r="K29" s="409">
        <f t="shared" si="9"/>
        <v>1108</v>
      </c>
      <c r="L29" s="410">
        <f t="shared" si="9"/>
        <v>17529</v>
      </c>
      <c r="M29" s="408">
        <f t="shared" si="9"/>
        <v>19457</v>
      </c>
      <c r="N29" s="409">
        <f t="shared" si="9"/>
        <v>18829</v>
      </c>
    </row>
    <row r="30" spans="1:14" ht="13.5" thickBot="1">
      <c r="A30" s="412" t="s">
        <v>183</v>
      </c>
      <c r="B30" s="413" t="s">
        <v>533</v>
      </c>
      <c r="C30" s="414">
        <f>C9+C12+C20+C23+C29</f>
        <v>53309</v>
      </c>
      <c r="D30" s="415">
        <v>52361</v>
      </c>
      <c r="E30" s="417">
        <f aca="true" t="shared" si="10" ref="E30:M30">E9+E12+E20+E23+E29</f>
        <v>50362</v>
      </c>
      <c r="F30" s="414">
        <f t="shared" si="10"/>
        <v>11595</v>
      </c>
      <c r="G30" s="415">
        <v>11242</v>
      </c>
      <c r="H30" s="417">
        <f t="shared" si="10"/>
        <v>11163</v>
      </c>
      <c r="I30" s="414">
        <f t="shared" si="10"/>
        <v>0</v>
      </c>
      <c r="J30" s="415">
        <v>5562</v>
      </c>
      <c r="K30" s="417">
        <f t="shared" si="10"/>
        <v>5344</v>
      </c>
      <c r="L30" s="418">
        <f t="shared" si="10"/>
        <v>64904</v>
      </c>
      <c r="M30" s="416">
        <f t="shared" si="10"/>
        <v>69165</v>
      </c>
      <c r="N30" s="417">
        <f>N9+N12+N20+N23+N29</f>
        <v>66869</v>
      </c>
    </row>
  </sheetData>
  <sheetProtection/>
  <mergeCells count="6">
    <mergeCell ref="C5:E5"/>
    <mergeCell ref="F5:H5"/>
    <mergeCell ref="I5:K5"/>
    <mergeCell ref="L5:N5"/>
    <mergeCell ref="I1:N1"/>
    <mergeCell ref="A3:N3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zoomScaleSheetLayoutView="100" zoomScalePageLayoutView="0" workbookViewId="0" topLeftCell="A1">
      <selection activeCell="J1" sqref="J1:J25"/>
    </sheetView>
  </sheetViews>
  <sheetFormatPr defaultColWidth="9.00390625" defaultRowHeight="12.75"/>
  <cols>
    <col min="1" max="1" width="6.875" style="5" customWidth="1"/>
    <col min="2" max="2" width="37.50390625" style="8" customWidth="1"/>
    <col min="3" max="3" width="11.00390625" style="8" customWidth="1"/>
    <col min="4" max="4" width="10.125" style="8" bestFit="1" customWidth="1"/>
    <col min="5" max="5" width="10.125" style="5" bestFit="1" customWidth="1"/>
    <col min="6" max="6" width="43.00390625" style="5" customWidth="1"/>
    <col min="7" max="7" width="10.00390625" style="5" customWidth="1"/>
    <col min="8" max="8" width="10.125" style="5" customWidth="1"/>
    <col min="9" max="9" width="10.375" style="5" customWidth="1"/>
    <col min="10" max="10" width="4.875" style="5" customWidth="1"/>
    <col min="11" max="16384" width="9.375" style="5" customWidth="1"/>
  </cols>
  <sheetData>
    <row r="1" spans="2:10" ht="39.75" customHeight="1">
      <c r="B1" s="224" t="s">
        <v>27</v>
      </c>
      <c r="C1" s="6"/>
      <c r="D1" s="6"/>
      <c r="E1" s="7"/>
      <c r="F1" s="7"/>
      <c r="G1" s="7"/>
      <c r="H1" s="7"/>
      <c r="I1" s="7"/>
      <c r="J1" s="425" t="s">
        <v>537</v>
      </c>
    </row>
    <row r="2" spans="8:10" ht="13.5">
      <c r="H2" s="225"/>
      <c r="I2" s="9" t="s">
        <v>28</v>
      </c>
      <c r="J2" s="425"/>
    </row>
    <row r="3" spans="1:10" ht="18" customHeight="1">
      <c r="A3" s="424" t="s">
        <v>1</v>
      </c>
      <c r="B3" s="219" t="s">
        <v>29</v>
      </c>
      <c r="C3" s="219"/>
      <c r="D3" s="219"/>
      <c r="E3" s="219"/>
      <c r="F3" s="219" t="s">
        <v>30</v>
      </c>
      <c r="G3" s="219"/>
      <c r="H3" s="219"/>
      <c r="I3" s="219"/>
      <c r="J3" s="425"/>
    </row>
    <row r="4" spans="1:10" s="10" customFormat="1" ht="33.75">
      <c r="A4" s="424"/>
      <c r="B4" s="211" t="s">
        <v>31</v>
      </c>
      <c r="C4" s="211" t="s">
        <v>244</v>
      </c>
      <c r="D4" s="211" t="s">
        <v>245</v>
      </c>
      <c r="E4" s="211" t="s">
        <v>249</v>
      </c>
      <c r="F4" s="211" t="s">
        <v>31</v>
      </c>
      <c r="G4" s="211" t="s">
        <v>244</v>
      </c>
      <c r="H4" s="211" t="s">
        <v>245</v>
      </c>
      <c r="I4" s="211" t="s">
        <v>249</v>
      </c>
      <c r="J4" s="425"/>
    </row>
    <row r="5" spans="1:10" s="11" customFormat="1" ht="12" customHeight="1">
      <c r="A5" s="211">
        <v>1</v>
      </c>
      <c r="B5" s="211">
        <v>2</v>
      </c>
      <c r="C5" s="211" t="s">
        <v>5</v>
      </c>
      <c r="D5" s="211" t="s">
        <v>23</v>
      </c>
      <c r="E5" s="211" t="s">
        <v>6</v>
      </c>
      <c r="F5" s="211" t="s">
        <v>11</v>
      </c>
      <c r="G5" s="211" t="s">
        <v>24</v>
      </c>
      <c r="H5" s="211" t="s">
        <v>12</v>
      </c>
      <c r="I5" s="211" t="s">
        <v>13</v>
      </c>
      <c r="J5" s="425"/>
    </row>
    <row r="6" spans="1:10" ht="22.5">
      <c r="A6" s="212" t="s">
        <v>3</v>
      </c>
      <c r="B6" s="212" t="s">
        <v>218</v>
      </c>
      <c r="C6" s="217">
        <v>62893</v>
      </c>
      <c r="D6" s="217">
        <v>99876</v>
      </c>
      <c r="E6" s="217">
        <v>99876</v>
      </c>
      <c r="F6" s="212" t="s">
        <v>32</v>
      </c>
      <c r="G6" s="217">
        <v>40533</v>
      </c>
      <c r="H6" s="213">
        <v>60867</v>
      </c>
      <c r="I6" s="217">
        <v>60588</v>
      </c>
      <c r="J6" s="425"/>
    </row>
    <row r="7" spans="1:10" ht="22.5">
      <c r="A7" s="212" t="s">
        <v>4</v>
      </c>
      <c r="B7" s="212" t="s">
        <v>219</v>
      </c>
      <c r="C7" s="217">
        <v>39530</v>
      </c>
      <c r="D7" s="217">
        <v>47660</v>
      </c>
      <c r="E7" s="217">
        <v>47691</v>
      </c>
      <c r="F7" s="212" t="s">
        <v>250</v>
      </c>
      <c r="G7" s="217">
        <v>8599</v>
      </c>
      <c r="H7" s="213">
        <v>12700</v>
      </c>
      <c r="I7" s="217">
        <v>12502</v>
      </c>
      <c r="J7" s="425"/>
    </row>
    <row r="8" spans="1:10" ht="22.5">
      <c r="A8" s="212" t="s">
        <v>5</v>
      </c>
      <c r="B8" s="212" t="s">
        <v>225</v>
      </c>
      <c r="C8" s="217">
        <v>30309</v>
      </c>
      <c r="D8" s="217">
        <v>31502</v>
      </c>
      <c r="E8" s="217">
        <v>31424</v>
      </c>
      <c r="F8" s="212" t="s">
        <v>33</v>
      </c>
      <c r="G8" s="217">
        <v>64904</v>
      </c>
      <c r="H8" s="213">
        <v>69165</v>
      </c>
      <c r="I8" s="217">
        <v>66869</v>
      </c>
      <c r="J8" s="425"/>
    </row>
    <row r="9" spans="1:10" ht="12.75" customHeight="1">
      <c r="A9" s="212" t="s">
        <v>23</v>
      </c>
      <c r="B9" s="220" t="s">
        <v>478</v>
      </c>
      <c r="C9" s="213"/>
      <c r="D9" s="213">
        <v>1000</v>
      </c>
      <c r="E9" s="213">
        <v>1110</v>
      </c>
      <c r="F9" s="212" t="s">
        <v>18</v>
      </c>
      <c r="G9" s="217">
        <v>5000</v>
      </c>
      <c r="H9" s="213">
        <v>1692</v>
      </c>
      <c r="I9" s="217">
        <v>1639</v>
      </c>
      <c r="J9" s="425"/>
    </row>
    <row r="10" spans="1:10" ht="12.75" customHeight="1">
      <c r="A10" s="212" t="s">
        <v>6</v>
      </c>
      <c r="B10" s="220"/>
      <c r="C10" s="213"/>
      <c r="D10" s="213"/>
      <c r="E10" s="213"/>
      <c r="F10" s="212" t="s">
        <v>19</v>
      </c>
      <c r="G10" s="217">
        <v>7700</v>
      </c>
      <c r="H10" s="213">
        <v>17300</v>
      </c>
      <c r="I10" s="217">
        <v>16852</v>
      </c>
      <c r="J10" s="425"/>
    </row>
    <row r="11" spans="1:10" ht="12.75" customHeight="1">
      <c r="A11" s="212" t="s">
        <v>11</v>
      </c>
      <c r="B11" s="212"/>
      <c r="C11" s="216"/>
      <c r="D11" s="216"/>
      <c r="E11" s="216"/>
      <c r="F11" s="212" t="s">
        <v>35</v>
      </c>
      <c r="G11" s="217">
        <v>5996</v>
      </c>
      <c r="H11" s="213">
        <v>21673</v>
      </c>
      <c r="I11" s="217"/>
      <c r="J11" s="425"/>
    </row>
    <row r="12" spans="1:10" ht="12.75" customHeight="1">
      <c r="A12" s="212" t="s">
        <v>24</v>
      </c>
      <c r="B12" s="212"/>
      <c r="C12" s="216"/>
      <c r="D12" s="216"/>
      <c r="E12" s="216"/>
      <c r="F12" s="214"/>
      <c r="G12" s="216"/>
      <c r="H12" s="214"/>
      <c r="I12" s="216"/>
      <c r="J12" s="425"/>
    </row>
    <row r="13" spans="1:10" ht="15.75" customHeight="1">
      <c r="A13" s="215" t="s">
        <v>38</v>
      </c>
      <c r="B13" s="215" t="s">
        <v>220</v>
      </c>
      <c r="C13" s="218">
        <f>SUM(C6:C12)</f>
        <v>132732</v>
      </c>
      <c r="D13" s="218">
        <f>SUM(D6:D12)</f>
        <v>180038</v>
      </c>
      <c r="E13" s="218">
        <f>SUM(E6:E12)</f>
        <v>180101</v>
      </c>
      <c r="F13" s="215" t="s">
        <v>39</v>
      </c>
      <c r="G13" s="218">
        <f>SUM(G6:G12)</f>
        <v>132732</v>
      </c>
      <c r="H13" s="218">
        <f>SUM(H6:H12)</f>
        <v>183397</v>
      </c>
      <c r="I13" s="218">
        <f>SUM(I6:I12)</f>
        <v>158450</v>
      </c>
      <c r="J13" s="425"/>
    </row>
    <row r="14" spans="1:10" ht="12.75" customHeight="1">
      <c r="A14" s="212" t="s">
        <v>40</v>
      </c>
      <c r="B14" s="226" t="s">
        <v>227</v>
      </c>
      <c r="C14" s="221">
        <f>SUM(C15:C16)</f>
        <v>2235</v>
      </c>
      <c r="D14" s="221">
        <f>SUM(D15:D16)</f>
        <v>6594</v>
      </c>
      <c r="E14" s="221">
        <f>SUM(E15:E16)</f>
        <v>6594</v>
      </c>
      <c r="F14" s="212" t="s">
        <v>202</v>
      </c>
      <c r="G14" s="216"/>
      <c r="H14" s="212"/>
      <c r="I14" s="216"/>
      <c r="J14" s="425"/>
    </row>
    <row r="15" spans="1:10" ht="12.75" customHeight="1">
      <c r="A15" s="212" t="s">
        <v>41</v>
      </c>
      <c r="B15" s="121" t="s">
        <v>277</v>
      </c>
      <c r="C15" s="217"/>
      <c r="D15" s="217">
        <v>4026</v>
      </c>
      <c r="E15" s="217">
        <v>4026</v>
      </c>
      <c r="F15" s="212" t="s">
        <v>206</v>
      </c>
      <c r="G15" s="216"/>
      <c r="H15" s="212"/>
      <c r="I15" s="216"/>
      <c r="J15" s="425"/>
    </row>
    <row r="16" spans="1:10" ht="22.5">
      <c r="A16" s="212" t="s">
        <v>42</v>
      </c>
      <c r="B16" s="212" t="s">
        <v>276</v>
      </c>
      <c r="C16" s="217">
        <v>2235</v>
      </c>
      <c r="D16" s="217">
        <v>2568</v>
      </c>
      <c r="E16" s="217">
        <v>2568</v>
      </c>
      <c r="F16" s="212" t="s">
        <v>25</v>
      </c>
      <c r="G16" s="217">
        <v>2235</v>
      </c>
      <c r="H16" s="213">
        <v>2235</v>
      </c>
      <c r="I16" s="217">
        <v>2235</v>
      </c>
      <c r="J16" s="425"/>
    </row>
    <row r="17" spans="1:10" ht="12.75" customHeight="1">
      <c r="A17" s="212" t="s">
        <v>43</v>
      </c>
      <c r="B17" s="212"/>
      <c r="C17" s="216"/>
      <c r="D17" s="216"/>
      <c r="E17" s="216"/>
      <c r="F17" s="212" t="s">
        <v>209</v>
      </c>
      <c r="G17" s="216"/>
      <c r="H17" s="212"/>
      <c r="I17" s="216"/>
      <c r="J17" s="425"/>
    </row>
    <row r="18" spans="1:10" ht="12.75" customHeight="1">
      <c r="A18" s="212" t="s">
        <v>44</v>
      </c>
      <c r="B18" s="212"/>
      <c r="C18" s="216"/>
      <c r="D18" s="216"/>
      <c r="E18" s="216"/>
      <c r="F18" s="212"/>
      <c r="G18" s="216"/>
      <c r="H18" s="212"/>
      <c r="I18" s="216"/>
      <c r="J18" s="425"/>
    </row>
    <row r="19" spans="1:10" ht="12.75" customHeight="1">
      <c r="A19" s="212" t="s">
        <v>45</v>
      </c>
      <c r="B19" s="212"/>
      <c r="C19" s="222">
        <f>+C20+C21</f>
        <v>0</v>
      </c>
      <c r="D19" s="222">
        <f>+D20+D21</f>
        <v>0</v>
      </c>
      <c r="E19" s="222">
        <f>+E20+E21</f>
        <v>0</v>
      </c>
      <c r="F19" s="212"/>
      <c r="G19" s="216"/>
      <c r="H19" s="212"/>
      <c r="I19" s="216"/>
      <c r="J19" s="425"/>
    </row>
    <row r="20" spans="1:10" ht="12.75" customHeight="1">
      <c r="A20" s="212" t="s">
        <v>46</v>
      </c>
      <c r="B20" s="212"/>
      <c r="C20" s="216"/>
      <c r="D20" s="216"/>
      <c r="E20" s="216"/>
      <c r="F20" s="212"/>
      <c r="G20" s="216"/>
      <c r="H20" s="212"/>
      <c r="I20" s="216"/>
      <c r="J20" s="425"/>
    </row>
    <row r="21" spans="1:10" ht="12.75" customHeight="1">
      <c r="A21" s="212" t="s">
        <v>47</v>
      </c>
      <c r="B21" s="212"/>
      <c r="C21" s="216"/>
      <c r="D21" s="216"/>
      <c r="E21" s="216"/>
      <c r="F21" s="214"/>
      <c r="G21" s="216"/>
      <c r="H21" s="214"/>
      <c r="I21" s="216"/>
      <c r="J21" s="425"/>
    </row>
    <row r="22" spans="1:10" ht="22.5">
      <c r="A22" s="215" t="s">
        <v>48</v>
      </c>
      <c r="B22" s="215" t="s">
        <v>221</v>
      </c>
      <c r="C22" s="218">
        <f>C14</f>
        <v>2235</v>
      </c>
      <c r="D22" s="218">
        <f>D14</f>
        <v>6594</v>
      </c>
      <c r="E22" s="218">
        <f>E14</f>
        <v>6594</v>
      </c>
      <c r="F22" s="215" t="s">
        <v>222</v>
      </c>
      <c r="G22" s="218">
        <f>SUM(G14:G21)</f>
        <v>2235</v>
      </c>
      <c r="H22" s="218">
        <v>2235</v>
      </c>
      <c r="I22" s="218">
        <f>SUM(I14:I21)</f>
        <v>2235</v>
      </c>
      <c r="J22" s="425"/>
    </row>
    <row r="23" spans="1:10" ht="12.75">
      <c r="A23" s="215" t="s">
        <v>49</v>
      </c>
      <c r="B23" s="215" t="s">
        <v>223</v>
      </c>
      <c r="C23" s="218">
        <f>+C13+C22</f>
        <v>134967</v>
      </c>
      <c r="D23" s="218">
        <f>+D13+D22</f>
        <v>186632</v>
      </c>
      <c r="E23" s="218">
        <f>+E13+E22</f>
        <v>186695</v>
      </c>
      <c r="F23" s="215" t="s">
        <v>211</v>
      </c>
      <c r="G23" s="218">
        <f>+G13+G22</f>
        <v>134967</v>
      </c>
      <c r="H23" s="218">
        <f>+H13+H22</f>
        <v>185632</v>
      </c>
      <c r="I23" s="218">
        <f>+I13+I22</f>
        <v>160685</v>
      </c>
      <c r="J23" s="425"/>
    </row>
    <row r="24" spans="1:10" ht="12.75">
      <c r="A24" s="215" t="s">
        <v>50</v>
      </c>
      <c r="B24" s="215" t="s">
        <v>51</v>
      </c>
      <c r="C24" s="211" t="str">
        <f>IF(C13-G13&lt;0,G13-C13,"-")</f>
        <v>-</v>
      </c>
      <c r="D24" s="211">
        <f>IF(D13-H13&lt;0,H13-D13,"-")</f>
        <v>3359</v>
      </c>
      <c r="E24" s="211" t="str">
        <f>IF(E13-I13&lt;0,I13-E13,"-")</f>
        <v>-</v>
      </c>
      <c r="F24" s="215" t="s">
        <v>52</v>
      </c>
      <c r="G24" s="211" t="str">
        <f>IF(C13-G13&gt;0,C13-G13,"-")</f>
        <v>-</v>
      </c>
      <c r="H24" s="232" t="str">
        <f>IF(D13-H13&gt;0,D13-H13,"-")</f>
        <v>-</v>
      </c>
      <c r="I24" s="232">
        <f>IF(E13-I13&gt;0,E13-I13,"-")</f>
        <v>21651</v>
      </c>
      <c r="J24" s="425"/>
    </row>
    <row r="25" spans="1:10" ht="12.75">
      <c r="A25" s="215" t="s">
        <v>53</v>
      </c>
      <c r="B25" s="215" t="s">
        <v>54</v>
      </c>
      <c r="C25" s="211" t="str">
        <f>IF(C13+C22-G23&lt;0,G23-(C13+C22),"-")</f>
        <v>-</v>
      </c>
      <c r="D25" s="211" t="str">
        <f>IF(D13+D22-H23&lt;0,H23-(D13+D22),"-")</f>
        <v>-</v>
      </c>
      <c r="E25" s="211" t="str">
        <f>IF(E13+E22-I23&lt;0,I23-(E13+E22),"-")</f>
        <v>-</v>
      </c>
      <c r="F25" s="215" t="s">
        <v>55</v>
      </c>
      <c r="G25" s="211" t="str">
        <f>IF(C13+C22-G23&gt;0,C13+C22-G23,"-")</f>
        <v>-</v>
      </c>
      <c r="H25" s="232">
        <f>IF(D13+D22-H23&gt;0,D13+D22-H23,"-")</f>
        <v>1000</v>
      </c>
      <c r="I25" s="232">
        <f>IF(E13+E22-I23&gt;0,E13+E22-I23,"-")</f>
        <v>26010</v>
      </c>
      <c r="J25" s="425"/>
    </row>
    <row r="26" spans="2:8" ht="18.75">
      <c r="B26" s="426"/>
      <c r="C26" s="426"/>
      <c r="D26" s="426"/>
      <c r="E26" s="426"/>
      <c r="F26" s="426"/>
      <c r="G26" s="102"/>
      <c r="H26" s="102"/>
    </row>
  </sheetData>
  <sheetProtection/>
  <mergeCells count="3">
    <mergeCell ref="A3:A4"/>
    <mergeCell ref="J1:J25"/>
    <mergeCell ref="B26:F26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A1">
      <selection activeCell="J1" sqref="J1:J33"/>
    </sheetView>
  </sheetViews>
  <sheetFormatPr defaultColWidth="9.00390625" defaultRowHeight="12.75"/>
  <cols>
    <col min="1" max="1" width="6.875" style="5" customWidth="1"/>
    <col min="2" max="2" width="48.00390625" style="8" customWidth="1"/>
    <col min="3" max="3" width="10.375" style="8" customWidth="1"/>
    <col min="4" max="4" width="10.50390625" style="8" customWidth="1"/>
    <col min="5" max="5" width="10.00390625" style="5" customWidth="1"/>
    <col min="6" max="6" width="45.00390625" style="5" customWidth="1"/>
    <col min="7" max="7" width="11.625" style="5" customWidth="1"/>
    <col min="8" max="8" width="10.875" style="5" customWidth="1"/>
    <col min="9" max="9" width="9.875" style="5" customWidth="1"/>
    <col min="10" max="10" width="4.875" style="5" customWidth="1"/>
    <col min="11" max="16384" width="9.375" style="5" customWidth="1"/>
  </cols>
  <sheetData>
    <row r="1" spans="1:10" ht="22.5">
      <c r="A1" s="225"/>
      <c r="B1" s="223" t="s">
        <v>56</v>
      </c>
      <c r="C1" s="223"/>
      <c r="D1" s="223"/>
      <c r="E1" s="228"/>
      <c r="F1" s="228"/>
      <c r="G1" s="228"/>
      <c r="H1" s="228"/>
      <c r="I1" s="228"/>
      <c r="J1" s="425" t="s">
        <v>538</v>
      </c>
    </row>
    <row r="2" spans="1:10" ht="12.75">
      <c r="A2" s="225"/>
      <c r="B2" s="229"/>
      <c r="C2" s="229"/>
      <c r="D2" s="229"/>
      <c r="E2" s="225"/>
      <c r="F2" s="225"/>
      <c r="G2" s="225"/>
      <c r="H2" s="225"/>
      <c r="I2" s="230" t="s">
        <v>28</v>
      </c>
      <c r="J2" s="425"/>
    </row>
    <row r="3" spans="1:10" ht="13.5" customHeight="1">
      <c r="A3" s="424" t="s">
        <v>1</v>
      </c>
      <c r="B3" s="219" t="s">
        <v>29</v>
      </c>
      <c r="C3" s="219"/>
      <c r="D3" s="219"/>
      <c r="E3" s="219"/>
      <c r="F3" s="219" t="s">
        <v>30</v>
      </c>
      <c r="G3" s="219"/>
      <c r="H3" s="219"/>
      <c r="I3" s="219"/>
      <c r="J3" s="425"/>
    </row>
    <row r="4" spans="1:10" s="10" customFormat="1" ht="33.75">
      <c r="A4" s="424"/>
      <c r="B4" s="211" t="s">
        <v>31</v>
      </c>
      <c r="C4" s="211" t="s">
        <v>244</v>
      </c>
      <c r="D4" s="211" t="s">
        <v>245</v>
      </c>
      <c r="E4" s="211" t="s">
        <v>249</v>
      </c>
      <c r="F4" s="211" t="s">
        <v>31</v>
      </c>
      <c r="G4" s="211" t="s">
        <v>244</v>
      </c>
      <c r="H4" s="211" t="s">
        <v>245</v>
      </c>
      <c r="I4" s="211" t="s">
        <v>249</v>
      </c>
      <c r="J4" s="425"/>
    </row>
    <row r="5" spans="1:10" s="10" customFormat="1" ht="12.75">
      <c r="A5" s="211">
        <v>1</v>
      </c>
      <c r="B5" s="211">
        <v>2</v>
      </c>
      <c r="C5" s="211" t="s">
        <v>5</v>
      </c>
      <c r="D5" s="211" t="s">
        <v>23</v>
      </c>
      <c r="E5" s="211" t="s">
        <v>6</v>
      </c>
      <c r="F5" s="211" t="s">
        <v>11</v>
      </c>
      <c r="G5" s="211" t="s">
        <v>24</v>
      </c>
      <c r="H5" s="211" t="s">
        <v>12</v>
      </c>
      <c r="I5" s="211" t="s">
        <v>13</v>
      </c>
      <c r="J5" s="425"/>
    </row>
    <row r="6" spans="1:10" ht="12.75">
      <c r="A6" s="212" t="s">
        <v>3</v>
      </c>
      <c r="B6" s="213" t="s">
        <v>274</v>
      </c>
      <c r="C6" s="217"/>
      <c r="D6" s="213">
        <v>63180</v>
      </c>
      <c r="E6" s="217">
        <v>63180</v>
      </c>
      <c r="F6" s="212" t="s">
        <v>20</v>
      </c>
      <c r="G6" s="217">
        <v>6810</v>
      </c>
      <c r="H6" s="213">
        <v>5637</v>
      </c>
      <c r="I6" s="217">
        <v>3456</v>
      </c>
      <c r="J6" s="425"/>
    </row>
    <row r="7" spans="1:10" ht="12.75">
      <c r="A7" s="212" t="s">
        <v>4</v>
      </c>
      <c r="B7" s="231" t="s">
        <v>226</v>
      </c>
      <c r="C7" s="217">
        <v>7770</v>
      </c>
      <c r="D7" s="213">
        <v>7770</v>
      </c>
      <c r="E7" s="217">
        <v>8137</v>
      </c>
      <c r="F7" s="212" t="s">
        <v>21</v>
      </c>
      <c r="G7" s="217">
        <v>31233</v>
      </c>
      <c r="H7" s="213">
        <v>34845</v>
      </c>
      <c r="I7" s="217">
        <v>32194</v>
      </c>
      <c r="J7" s="425"/>
    </row>
    <row r="8" spans="1:10" ht="12.75" customHeight="1">
      <c r="A8" s="212" t="s">
        <v>5</v>
      </c>
      <c r="B8" s="213" t="s">
        <v>224</v>
      </c>
      <c r="C8" s="217"/>
      <c r="D8" s="213"/>
      <c r="E8" s="217"/>
      <c r="F8" s="212" t="s">
        <v>22</v>
      </c>
      <c r="G8" s="217">
        <v>200</v>
      </c>
      <c r="H8" s="213">
        <v>200</v>
      </c>
      <c r="I8" s="217">
        <v>200</v>
      </c>
      <c r="J8" s="425"/>
    </row>
    <row r="9" spans="1:10" ht="12.75" customHeight="1">
      <c r="A9" s="212" t="s">
        <v>23</v>
      </c>
      <c r="B9" s="213" t="s">
        <v>273</v>
      </c>
      <c r="C9" s="217"/>
      <c r="D9" s="213">
        <v>5977</v>
      </c>
      <c r="E9" s="217">
        <v>5977</v>
      </c>
      <c r="F9" s="212" t="s">
        <v>35</v>
      </c>
      <c r="G9" s="217"/>
      <c r="H9" s="213">
        <v>85868</v>
      </c>
      <c r="I9" s="217"/>
      <c r="J9" s="425"/>
    </row>
    <row r="10" spans="1:10" ht="12.75" customHeight="1">
      <c r="A10" s="212" t="s">
        <v>6</v>
      </c>
      <c r="B10" s="220"/>
      <c r="C10" s="217"/>
      <c r="D10" s="213"/>
      <c r="E10" s="217"/>
      <c r="F10" s="213"/>
      <c r="G10" s="213"/>
      <c r="H10" s="213"/>
      <c r="I10" s="213"/>
      <c r="J10" s="425"/>
    </row>
    <row r="11" spans="1:10" ht="12.75" customHeight="1">
      <c r="A11" s="212" t="s">
        <v>11</v>
      </c>
      <c r="B11" s="212"/>
      <c r="C11" s="217"/>
      <c r="D11" s="213"/>
      <c r="E11" s="217"/>
      <c r="F11" s="213"/>
      <c r="G11" s="213"/>
      <c r="H11" s="213"/>
      <c r="I11" s="213"/>
      <c r="J11" s="425"/>
    </row>
    <row r="12" spans="1:10" ht="12.75" customHeight="1">
      <c r="A12" s="212" t="s">
        <v>24</v>
      </c>
      <c r="B12" s="214"/>
      <c r="C12" s="217"/>
      <c r="D12" s="217"/>
      <c r="E12" s="217"/>
      <c r="F12" s="214"/>
      <c r="G12" s="217"/>
      <c r="H12" s="217"/>
      <c r="I12" s="217"/>
      <c r="J12" s="425"/>
    </row>
    <row r="13" spans="1:10" ht="12.75" customHeight="1">
      <c r="A13" s="212" t="s">
        <v>12</v>
      </c>
      <c r="B13" s="214"/>
      <c r="C13" s="217"/>
      <c r="D13" s="217"/>
      <c r="E13" s="217"/>
      <c r="F13" s="214"/>
      <c r="G13" s="217"/>
      <c r="H13" s="217"/>
      <c r="I13" s="217"/>
      <c r="J13" s="425"/>
    </row>
    <row r="14" spans="1:10" ht="12.75" customHeight="1">
      <c r="A14" s="212" t="s">
        <v>13</v>
      </c>
      <c r="B14" s="214"/>
      <c r="C14" s="217"/>
      <c r="D14" s="217"/>
      <c r="E14" s="217"/>
      <c r="F14" s="214"/>
      <c r="G14" s="217"/>
      <c r="H14" s="217"/>
      <c r="I14" s="217"/>
      <c r="J14" s="425"/>
    </row>
    <row r="15" spans="1:10" ht="12.75">
      <c r="A15" s="212" t="s">
        <v>26</v>
      </c>
      <c r="B15" s="214"/>
      <c r="C15" s="217"/>
      <c r="D15" s="217"/>
      <c r="E15" s="217"/>
      <c r="F15" s="214"/>
      <c r="G15" s="217"/>
      <c r="H15" s="217"/>
      <c r="I15" s="217"/>
      <c r="J15" s="425"/>
    </row>
    <row r="16" spans="1:10" ht="12.75" customHeight="1">
      <c r="A16" s="212" t="s">
        <v>36</v>
      </c>
      <c r="B16" s="214"/>
      <c r="C16" s="217"/>
      <c r="D16" s="217"/>
      <c r="E16" s="217"/>
      <c r="F16" s="213"/>
      <c r="G16" s="217"/>
      <c r="H16" s="213"/>
      <c r="I16" s="217"/>
      <c r="J16" s="425"/>
    </row>
    <row r="17" spans="1:10" ht="12.75">
      <c r="A17" s="215" t="s">
        <v>37</v>
      </c>
      <c r="B17" s="215" t="s">
        <v>228</v>
      </c>
      <c r="C17" s="218">
        <f>SUM(C6:C16)</f>
        <v>7770</v>
      </c>
      <c r="D17" s="218">
        <f>SUM(D6:D16)</f>
        <v>76927</v>
      </c>
      <c r="E17" s="218">
        <f>SUM(E6:E16)</f>
        <v>77294</v>
      </c>
      <c r="F17" s="215" t="s">
        <v>253</v>
      </c>
      <c r="G17" s="218">
        <f>+G6+G7+G8+G9+G12+G13+G14+G15+G16</f>
        <v>38243</v>
      </c>
      <c r="H17" s="218">
        <f>+H6+H7+H8+H9+H12+H13+H14+H15+H16</f>
        <v>126550</v>
      </c>
      <c r="I17" s="218">
        <f>+I6+I7+I8+I9+I12+I13+I14+I15+I16</f>
        <v>35850</v>
      </c>
      <c r="J17" s="425"/>
    </row>
    <row r="18" spans="1:10" ht="12.75" customHeight="1">
      <c r="A18" s="212" t="s">
        <v>38</v>
      </c>
      <c r="B18" s="226" t="s">
        <v>227</v>
      </c>
      <c r="C18" s="221">
        <f>SUM(C19)</f>
        <v>52303</v>
      </c>
      <c r="D18" s="221">
        <f>SUM(D19)</f>
        <v>48623</v>
      </c>
      <c r="E18" s="221">
        <f>SUM(E19)</f>
        <v>48623</v>
      </c>
      <c r="F18" s="212" t="s">
        <v>202</v>
      </c>
      <c r="G18" s="217"/>
      <c r="H18" s="213"/>
      <c r="I18" s="217"/>
      <c r="J18" s="425"/>
    </row>
    <row r="19" spans="1:10" ht="12.75" customHeight="1">
      <c r="A19" s="212" t="s">
        <v>40</v>
      </c>
      <c r="B19" s="227" t="s">
        <v>58</v>
      </c>
      <c r="C19" s="217">
        <v>52303</v>
      </c>
      <c r="D19" s="217">
        <v>48623</v>
      </c>
      <c r="E19" s="217">
        <v>48623</v>
      </c>
      <c r="F19" s="212" t="s">
        <v>206</v>
      </c>
      <c r="G19" s="217"/>
      <c r="H19" s="213"/>
      <c r="I19" s="217"/>
      <c r="J19" s="425"/>
    </row>
    <row r="20" spans="1:10" ht="12.75" customHeight="1">
      <c r="A20" s="212" t="s">
        <v>41</v>
      </c>
      <c r="B20" s="227"/>
      <c r="C20" s="217"/>
      <c r="D20" s="217"/>
      <c r="E20" s="217"/>
      <c r="F20" s="212" t="s">
        <v>275</v>
      </c>
      <c r="G20" s="217"/>
      <c r="H20" s="213"/>
      <c r="I20" s="217"/>
      <c r="J20" s="425"/>
    </row>
    <row r="21" spans="1:10" ht="12.75" customHeight="1">
      <c r="A21" s="212" t="s">
        <v>42</v>
      </c>
      <c r="B21" s="227"/>
      <c r="C21" s="217"/>
      <c r="D21" s="217"/>
      <c r="E21" s="217"/>
      <c r="F21" s="212"/>
      <c r="G21" s="217"/>
      <c r="H21" s="213"/>
      <c r="I21" s="217"/>
      <c r="J21" s="425"/>
    </row>
    <row r="22" spans="1:10" ht="12.75" customHeight="1">
      <c r="A22" s="212" t="s">
        <v>43</v>
      </c>
      <c r="B22" s="227"/>
      <c r="C22" s="217"/>
      <c r="D22" s="217"/>
      <c r="E22" s="217"/>
      <c r="F22" s="212"/>
      <c r="G22" s="217"/>
      <c r="H22" s="213"/>
      <c r="I22" s="217"/>
      <c r="J22" s="425"/>
    </row>
    <row r="23" spans="1:10" ht="12.75" customHeight="1">
      <c r="A23" s="212" t="s">
        <v>44</v>
      </c>
      <c r="B23" s="227"/>
      <c r="C23" s="217"/>
      <c r="D23" s="217"/>
      <c r="E23" s="217"/>
      <c r="F23" s="212"/>
      <c r="G23" s="217"/>
      <c r="H23" s="213"/>
      <c r="I23" s="217"/>
      <c r="J23" s="425"/>
    </row>
    <row r="24" spans="1:10" ht="12.75" customHeight="1">
      <c r="A24" s="212" t="s">
        <v>45</v>
      </c>
      <c r="B24" s="226"/>
      <c r="C24" s="221">
        <f>+C25+C26+C27+C28+C29</f>
        <v>0</v>
      </c>
      <c r="D24" s="221">
        <f>+D25+D26+D27+D28+D29</f>
        <v>0</v>
      </c>
      <c r="E24" s="221">
        <f>+E25+E26+E27+E28+E29</f>
        <v>0</v>
      </c>
      <c r="F24" s="212"/>
      <c r="G24" s="217"/>
      <c r="H24" s="213"/>
      <c r="I24" s="217"/>
      <c r="J24" s="425"/>
    </row>
    <row r="25" spans="1:10" ht="12.75" customHeight="1">
      <c r="A25" s="212" t="s">
        <v>46</v>
      </c>
      <c r="B25" s="227"/>
      <c r="C25" s="217"/>
      <c r="D25" s="217"/>
      <c r="E25" s="217"/>
      <c r="F25" s="212"/>
      <c r="G25" s="217"/>
      <c r="H25" s="213"/>
      <c r="I25" s="217"/>
      <c r="J25" s="425"/>
    </row>
    <row r="26" spans="1:10" ht="12.75" customHeight="1">
      <c r="A26" s="212" t="s">
        <v>47</v>
      </c>
      <c r="B26" s="227"/>
      <c r="C26" s="217"/>
      <c r="D26" s="217"/>
      <c r="E26" s="217"/>
      <c r="F26" s="214"/>
      <c r="G26" s="217"/>
      <c r="H26" s="217"/>
      <c r="I26" s="217"/>
      <c r="J26" s="425"/>
    </row>
    <row r="27" spans="1:10" ht="12.75" customHeight="1">
      <c r="A27" s="212" t="s">
        <v>48</v>
      </c>
      <c r="B27" s="227"/>
      <c r="C27" s="217"/>
      <c r="D27" s="217"/>
      <c r="E27" s="217"/>
      <c r="F27" s="214"/>
      <c r="G27" s="217"/>
      <c r="H27" s="217"/>
      <c r="I27" s="217"/>
      <c r="J27" s="425"/>
    </row>
    <row r="28" spans="1:10" ht="12.75" customHeight="1">
      <c r="A28" s="212" t="s">
        <v>49</v>
      </c>
      <c r="B28" s="227"/>
      <c r="C28" s="217"/>
      <c r="D28" s="217"/>
      <c r="E28" s="217"/>
      <c r="F28" s="214"/>
      <c r="G28" s="217"/>
      <c r="H28" s="217"/>
      <c r="I28" s="217"/>
      <c r="J28" s="425"/>
    </row>
    <row r="29" spans="1:10" ht="12.75" customHeight="1">
      <c r="A29" s="212" t="s">
        <v>50</v>
      </c>
      <c r="B29" s="227"/>
      <c r="C29" s="217"/>
      <c r="D29" s="217"/>
      <c r="E29" s="217"/>
      <c r="F29" s="214"/>
      <c r="G29" s="217"/>
      <c r="H29" s="217"/>
      <c r="I29" s="217"/>
      <c r="J29" s="425"/>
    </row>
    <row r="30" spans="1:10" ht="22.5">
      <c r="A30" s="215" t="s">
        <v>53</v>
      </c>
      <c r="B30" s="215" t="s">
        <v>252</v>
      </c>
      <c r="C30" s="218">
        <f>+C18+C24</f>
        <v>52303</v>
      </c>
      <c r="D30" s="218">
        <f>+D18+D24</f>
        <v>48623</v>
      </c>
      <c r="E30" s="218">
        <f>+E18+E24</f>
        <v>48623</v>
      </c>
      <c r="F30" s="215" t="s">
        <v>251</v>
      </c>
      <c r="G30" s="218">
        <f>SUM(G18:G29)</f>
        <v>0</v>
      </c>
      <c r="H30" s="218"/>
      <c r="I30" s="218">
        <f>SUM(I18:I29)</f>
        <v>0</v>
      </c>
      <c r="J30" s="425"/>
    </row>
    <row r="31" spans="1:10" ht="12.75">
      <c r="A31" s="215" t="s">
        <v>59</v>
      </c>
      <c r="B31" s="215" t="s">
        <v>60</v>
      </c>
      <c r="C31" s="218">
        <f>+C17+C30</f>
        <v>60073</v>
      </c>
      <c r="D31" s="218">
        <f>+D17+D30</f>
        <v>125550</v>
      </c>
      <c r="E31" s="218">
        <f>+E17+E30</f>
        <v>125917</v>
      </c>
      <c r="F31" s="215" t="s">
        <v>61</v>
      </c>
      <c r="G31" s="218">
        <f>+G17+G30</f>
        <v>38243</v>
      </c>
      <c r="H31" s="218">
        <f>+H17+H30</f>
        <v>126550</v>
      </c>
      <c r="I31" s="218">
        <f>+I17+I30</f>
        <v>35850</v>
      </c>
      <c r="J31" s="425"/>
    </row>
    <row r="32" spans="1:10" ht="12.75">
      <c r="A32" s="215" t="s">
        <v>62</v>
      </c>
      <c r="B32" s="215" t="s">
        <v>51</v>
      </c>
      <c r="C32" s="218">
        <f>IF(C17-G17&lt;0,G17-C17,"-")</f>
        <v>30473</v>
      </c>
      <c r="D32" s="218">
        <f>IF(D17-H17&lt;0,H17-D17,"-")</f>
        <v>49623</v>
      </c>
      <c r="E32" s="211" t="str">
        <f>IF(E17-I17&lt;0,I17-E17,"-")</f>
        <v>-</v>
      </c>
      <c r="F32" s="215" t="s">
        <v>52</v>
      </c>
      <c r="G32" s="211" t="str">
        <f>IF(C17-G17&gt;0,C17-G17,"-")</f>
        <v>-</v>
      </c>
      <c r="H32" s="211" t="str">
        <f>IF(D17-H17&gt;0,D17-H17,"-")</f>
        <v>-</v>
      </c>
      <c r="I32" s="218">
        <f>IF(E17-I17&gt;0,E17-I17,"-")</f>
        <v>41444</v>
      </c>
      <c r="J32" s="425"/>
    </row>
    <row r="33" spans="1:10" ht="12.75">
      <c r="A33" s="215" t="s">
        <v>63</v>
      </c>
      <c r="B33" s="215" t="s">
        <v>54</v>
      </c>
      <c r="C33" s="211" t="str">
        <f>IF(C17+C18-G31&lt;0,G31-(C17+C18),"-")</f>
        <v>-</v>
      </c>
      <c r="D33" s="211">
        <f>IF(D17+D18-H31&lt;0,H31-(D17+D18),"-")</f>
        <v>1000</v>
      </c>
      <c r="E33" s="211" t="str">
        <f>IF(E17+E18-I31&lt;0,I31-(E17+E18),"-")</f>
        <v>-</v>
      </c>
      <c r="F33" s="215" t="s">
        <v>55</v>
      </c>
      <c r="G33" s="211">
        <f>IF(C17+C18-G31&gt;0,C17+C18-G31,"-")</f>
        <v>21830</v>
      </c>
      <c r="H33" s="211" t="str">
        <f>IF(D17+D18-H31&gt;0,D17+D18-H31,"-")</f>
        <v>-</v>
      </c>
      <c r="I33" s="218">
        <f>IF(E17+E18-I31&gt;0,E17+E18-I31,"-")</f>
        <v>90067</v>
      </c>
      <c r="J33" s="425"/>
    </row>
  </sheetData>
  <sheetProtection selectLockedCells="1" selectUnlockedCells="1"/>
  <mergeCells count="2">
    <mergeCell ref="A3:A4"/>
    <mergeCell ref="J1:J33"/>
  </mergeCells>
  <printOptions horizontalCentered="1"/>
  <pageMargins left="0.25" right="0.25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A1" sqref="A1:E1"/>
    </sheetView>
  </sheetViews>
  <sheetFormatPr defaultColWidth="9.00390625" defaultRowHeight="12.75"/>
  <cols>
    <col min="1" max="1" width="44.625" style="16" customWidth="1"/>
    <col min="2" max="2" width="12.50390625" style="15" customWidth="1"/>
    <col min="3" max="3" width="11.50390625" style="15" customWidth="1"/>
    <col min="4" max="4" width="11.625" style="15" customWidth="1"/>
    <col min="5" max="5" width="11.125" style="15" customWidth="1"/>
    <col min="6" max="7" width="12.875" style="15" customWidth="1"/>
    <col min="8" max="8" width="13.875" style="15" customWidth="1"/>
    <col min="9" max="16384" width="9.375" style="15" customWidth="1"/>
  </cols>
  <sheetData>
    <row r="1" spans="1:5" ht="12.75">
      <c r="A1" s="423" t="s">
        <v>539</v>
      </c>
      <c r="B1" s="423"/>
      <c r="C1" s="423"/>
      <c r="D1" s="423"/>
      <c r="E1" s="423"/>
    </row>
    <row r="3" spans="1:5" ht="15.75">
      <c r="A3" s="427" t="s">
        <v>71</v>
      </c>
      <c r="B3" s="428"/>
      <c r="C3" s="428"/>
      <c r="D3" s="428"/>
      <c r="E3" s="428"/>
    </row>
    <row r="4" ht="21.75" customHeight="1"/>
    <row r="5" spans="1:5" s="17" customFormat="1" ht="44.25" customHeight="1">
      <c r="A5" s="105" t="s">
        <v>64</v>
      </c>
      <c r="B5" s="104" t="s">
        <v>244</v>
      </c>
      <c r="C5" s="104" t="s">
        <v>245</v>
      </c>
      <c r="D5" s="104" t="s">
        <v>249</v>
      </c>
      <c r="E5" s="105" t="s">
        <v>242</v>
      </c>
    </row>
    <row r="6" spans="1:5" s="18" customFormat="1" ht="12" customHeight="1">
      <c r="A6" s="106">
        <v>1</v>
      </c>
      <c r="B6" s="106">
        <v>2</v>
      </c>
      <c r="C6" s="106">
        <v>3</v>
      </c>
      <c r="D6" s="106">
        <v>4</v>
      </c>
      <c r="E6" s="106">
        <v>5</v>
      </c>
    </row>
    <row r="7" spans="1:5" ht="18" customHeight="1">
      <c r="A7" s="107" t="s">
        <v>69</v>
      </c>
      <c r="B7" s="12">
        <v>1270</v>
      </c>
      <c r="C7" s="12">
        <v>254</v>
      </c>
      <c r="D7" s="12">
        <v>254</v>
      </c>
      <c r="E7" s="12">
        <f aca="true" t="shared" si="0" ref="E7:E18">D7/C7*100</f>
        <v>100</v>
      </c>
    </row>
    <row r="8" spans="1:5" ht="18" customHeight="1">
      <c r="A8" s="108" t="s">
        <v>229</v>
      </c>
      <c r="B8" s="19">
        <v>1100</v>
      </c>
      <c r="C8" s="19"/>
      <c r="D8" s="19"/>
      <c r="E8" s="12"/>
    </row>
    <row r="9" spans="1:5" ht="18" customHeight="1">
      <c r="A9" s="108" t="s">
        <v>230</v>
      </c>
      <c r="B9" s="19">
        <v>3200</v>
      </c>
      <c r="C9" s="19"/>
      <c r="D9" s="19"/>
      <c r="E9" s="12"/>
    </row>
    <row r="10" spans="1:5" ht="18" customHeight="1">
      <c r="A10" s="108" t="s">
        <v>231</v>
      </c>
      <c r="B10" s="19">
        <v>1000</v>
      </c>
      <c r="C10" s="19"/>
      <c r="D10" s="19"/>
      <c r="E10" s="12"/>
    </row>
    <row r="11" spans="1:5" ht="18" customHeight="1">
      <c r="A11" s="108" t="s">
        <v>282</v>
      </c>
      <c r="B11" s="19"/>
      <c r="C11" s="19">
        <v>1473</v>
      </c>
      <c r="D11" s="19">
        <v>1473</v>
      </c>
      <c r="E11" s="12">
        <f t="shared" si="0"/>
        <v>100</v>
      </c>
    </row>
    <row r="12" spans="1:5" ht="18" customHeight="1">
      <c r="A12" s="108" t="s">
        <v>241</v>
      </c>
      <c r="B12" s="19">
        <v>240</v>
      </c>
      <c r="C12" s="19">
        <v>203</v>
      </c>
      <c r="D12" s="19">
        <v>203</v>
      </c>
      <c r="E12" s="12">
        <f t="shared" si="0"/>
        <v>100</v>
      </c>
    </row>
    <row r="13" spans="1:5" ht="18" customHeight="1">
      <c r="A13" s="234" t="s">
        <v>283</v>
      </c>
      <c r="B13" s="19"/>
      <c r="C13" s="19">
        <v>2175</v>
      </c>
      <c r="D13" s="19"/>
      <c r="E13" s="12">
        <f t="shared" si="0"/>
        <v>0</v>
      </c>
    </row>
    <row r="14" spans="1:5" ht="18" customHeight="1">
      <c r="A14" s="234" t="s">
        <v>286</v>
      </c>
      <c r="B14" s="19"/>
      <c r="C14" s="19">
        <v>672</v>
      </c>
      <c r="D14" s="19">
        <v>672</v>
      </c>
      <c r="E14" s="12">
        <f t="shared" si="0"/>
        <v>100</v>
      </c>
    </row>
    <row r="15" spans="1:5" ht="18" customHeight="1">
      <c r="A15" s="235" t="s">
        <v>284</v>
      </c>
      <c r="B15" s="19"/>
      <c r="C15" s="19">
        <v>126</v>
      </c>
      <c r="D15" s="19">
        <v>126</v>
      </c>
      <c r="E15" s="12">
        <f t="shared" si="0"/>
        <v>100</v>
      </c>
    </row>
    <row r="16" spans="1:5" ht="18" customHeight="1">
      <c r="A16" s="235" t="s">
        <v>285</v>
      </c>
      <c r="B16" s="19"/>
      <c r="C16" s="19">
        <v>139</v>
      </c>
      <c r="D16" s="19">
        <v>133</v>
      </c>
      <c r="E16" s="12">
        <f t="shared" si="0"/>
        <v>95.68345323741008</v>
      </c>
    </row>
    <row r="17" spans="1:5" ht="18" customHeight="1">
      <c r="A17" s="233" t="s">
        <v>279</v>
      </c>
      <c r="B17" s="19"/>
      <c r="C17" s="19">
        <v>595</v>
      </c>
      <c r="D17" s="19">
        <v>595</v>
      </c>
      <c r="E17" s="12">
        <f t="shared" si="0"/>
        <v>100</v>
      </c>
    </row>
    <row r="18" spans="1:5" s="21" customFormat="1" ht="18" customHeight="1">
      <c r="A18" s="109" t="s">
        <v>72</v>
      </c>
      <c r="B18" s="20">
        <f>SUM(B7:B17)</f>
        <v>6810</v>
      </c>
      <c r="C18" s="20">
        <f>SUM(C7:C17)</f>
        <v>5637</v>
      </c>
      <c r="D18" s="20">
        <f>SUM(D7:D17)</f>
        <v>3456</v>
      </c>
      <c r="E18" s="12">
        <f t="shared" si="0"/>
        <v>61.3092070250133</v>
      </c>
    </row>
    <row r="19" spans="1:5" ht="18" customHeight="1">
      <c r="A19" s="108"/>
      <c r="B19" s="19"/>
      <c r="C19" s="19"/>
      <c r="D19" s="19"/>
      <c r="E19" s="19"/>
    </row>
    <row r="20" spans="1:5" ht="18" customHeight="1">
      <c r="A20" s="110" t="s">
        <v>73</v>
      </c>
      <c r="B20" s="19"/>
      <c r="C20" s="19"/>
      <c r="D20" s="19"/>
      <c r="E20" s="19"/>
    </row>
    <row r="21" spans="1:5" ht="18" customHeight="1">
      <c r="A21" s="107" t="s">
        <v>232</v>
      </c>
      <c r="B21" s="12">
        <v>10600</v>
      </c>
      <c r="C21" s="12">
        <v>21258</v>
      </c>
      <c r="D21" s="12">
        <v>20639</v>
      </c>
      <c r="E21" s="12">
        <f aca="true" t="shared" si="1" ref="E21:E32">D21/C21*100</f>
        <v>97.08815504751152</v>
      </c>
    </row>
    <row r="22" spans="1:5" ht="18" customHeight="1">
      <c r="A22" s="107" t="s">
        <v>237</v>
      </c>
      <c r="B22" s="12">
        <v>4500</v>
      </c>
      <c r="C22" s="12"/>
      <c r="D22" s="12"/>
      <c r="E22" s="12"/>
    </row>
    <row r="23" spans="1:5" ht="18" customHeight="1">
      <c r="A23" s="107" t="s">
        <v>233</v>
      </c>
      <c r="B23" s="12">
        <v>125</v>
      </c>
      <c r="C23" s="12">
        <v>1524</v>
      </c>
      <c r="D23" s="12"/>
      <c r="E23" s="12">
        <f t="shared" si="1"/>
        <v>0</v>
      </c>
    </row>
    <row r="24" spans="1:5" ht="18" customHeight="1">
      <c r="A24" s="107" t="s">
        <v>234</v>
      </c>
      <c r="B24" s="12">
        <v>125</v>
      </c>
      <c r="C24" s="12">
        <v>508</v>
      </c>
      <c r="D24" s="12"/>
      <c r="E24" s="12">
        <f t="shared" si="1"/>
        <v>0</v>
      </c>
    </row>
    <row r="25" spans="1:5" ht="18" customHeight="1">
      <c r="A25" s="107" t="s">
        <v>70</v>
      </c>
      <c r="B25" s="12">
        <v>5000</v>
      </c>
      <c r="C25" s="12">
        <v>2551</v>
      </c>
      <c r="D25" s="12">
        <v>2551</v>
      </c>
      <c r="E25" s="12">
        <f t="shared" si="1"/>
        <v>100</v>
      </c>
    </row>
    <row r="26" spans="1:5" ht="18" customHeight="1">
      <c r="A26" s="107" t="s">
        <v>235</v>
      </c>
      <c r="B26" s="12">
        <v>5000</v>
      </c>
      <c r="C26" s="12"/>
      <c r="D26" s="12"/>
      <c r="E26" s="12"/>
    </row>
    <row r="27" spans="1:5" ht="18" customHeight="1">
      <c r="A27" s="107" t="s">
        <v>75</v>
      </c>
      <c r="B27" s="12">
        <v>2375</v>
      </c>
      <c r="C27" s="12">
        <v>652</v>
      </c>
      <c r="D27" s="12">
        <v>652</v>
      </c>
      <c r="E27" s="12">
        <f t="shared" si="1"/>
        <v>100</v>
      </c>
    </row>
    <row r="28" spans="1:5" ht="18" customHeight="1">
      <c r="A28" s="107" t="s">
        <v>76</v>
      </c>
      <c r="B28" s="12">
        <v>508</v>
      </c>
      <c r="C28" s="12">
        <v>1570</v>
      </c>
      <c r="D28" s="12">
        <v>1570</v>
      </c>
      <c r="E28" s="12">
        <f t="shared" si="1"/>
        <v>100</v>
      </c>
    </row>
    <row r="29" spans="1:5" ht="18" customHeight="1">
      <c r="A29" s="107" t="s">
        <v>236</v>
      </c>
      <c r="B29" s="12">
        <v>3000</v>
      </c>
      <c r="C29" s="12"/>
      <c r="D29" s="12"/>
      <c r="E29" s="12"/>
    </row>
    <row r="30" spans="1:5" ht="18" customHeight="1">
      <c r="A30" s="233" t="s">
        <v>278</v>
      </c>
      <c r="B30" s="12"/>
      <c r="C30" s="12">
        <v>3049</v>
      </c>
      <c r="D30" s="12">
        <v>3049</v>
      </c>
      <c r="E30" s="12">
        <f t="shared" si="1"/>
        <v>100</v>
      </c>
    </row>
    <row r="31" spans="1:5" ht="18" customHeight="1">
      <c r="A31" s="233" t="s">
        <v>280</v>
      </c>
      <c r="B31" s="12"/>
      <c r="C31" s="12">
        <v>1138</v>
      </c>
      <c r="D31" s="12">
        <v>1138</v>
      </c>
      <c r="E31" s="12">
        <f t="shared" si="1"/>
        <v>100</v>
      </c>
    </row>
    <row r="32" spans="1:5" ht="18" customHeight="1">
      <c r="A32" s="233" t="s">
        <v>281</v>
      </c>
      <c r="B32" s="12"/>
      <c r="C32" s="12">
        <v>2595</v>
      </c>
      <c r="D32" s="12">
        <v>2595</v>
      </c>
      <c r="E32" s="12">
        <f t="shared" si="1"/>
        <v>100</v>
      </c>
    </row>
    <row r="33" spans="1:5" s="21" customFormat="1" ht="18" customHeight="1">
      <c r="A33" s="109" t="s">
        <v>74</v>
      </c>
      <c r="B33" s="20">
        <f>SUM(B21:B32)</f>
        <v>31233</v>
      </c>
      <c r="C33" s="20">
        <f>SUM(C21:C32)</f>
        <v>34845</v>
      </c>
      <c r="D33" s="20">
        <f>SUM(D21:D32)</f>
        <v>32194</v>
      </c>
      <c r="E33" s="20">
        <f>D33/C33*100</f>
        <v>92.39202181087674</v>
      </c>
    </row>
    <row r="34" spans="1:5" ht="18" customHeight="1">
      <c r="A34" s="108"/>
      <c r="B34" s="19"/>
      <c r="C34" s="19"/>
      <c r="D34" s="19"/>
      <c r="E34" s="19"/>
    </row>
    <row r="35" spans="1:5" s="21" customFormat="1" ht="18" customHeight="1">
      <c r="A35" s="111" t="s">
        <v>65</v>
      </c>
      <c r="B35" s="112">
        <f>B18+B33</f>
        <v>38043</v>
      </c>
      <c r="C35" s="112">
        <f>C18+C33</f>
        <v>40482</v>
      </c>
      <c r="D35" s="112">
        <f>D18+D33</f>
        <v>35650</v>
      </c>
      <c r="E35" s="112">
        <f>D35/C35*100</f>
        <v>88.06383083839732</v>
      </c>
    </row>
  </sheetData>
  <sheetProtection/>
  <mergeCells count="2">
    <mergeCell ref="A3:E3"/>
    <mergeCell ref="A1:E1"/>
  </mergeCells>
  <printOptions horizontalCentered="1"/>
  <pageMargins left="0.25" right="0.25" top="0.75" bottom="0.75" header="0.3" footer="0.3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9"/>
  <sheetViews>
    <sheetView zoomScale="120" zoomScaleNormal="120" zoomScaleSheetLayoutView="100" workbookViewId="0" topLeftCell="A1">
      <selection activeCell="B1" sqref="B1:G1"/>
    </sheetView>
  </sheetViews>
  <sheetFormatPr defaultColWidth="9.00390625" defaultRowHeight="12.75"/>
  <cols>
    <col min="1" max="1" width="11.625" style="13" customWidth="1"/>
    <col min="2" max="2" width="54.875" style="13" customWidth="1"/>
    <col min="3" max="3" width="6.625" style="13" customWidth="1"/>
    <col min="4" max="4" width="12.625" style="39" customWidth="1"/>
    <col min="5" max="5" width="11.125" style="1" customWidth="1"/>
    <col min="6" max="6" width="12.375" style="1" customWidth="1"/>
    <col min="7" max="7" width="9.50390625" style="35" customWidth="1"/>
    <col min="8" max="16384" width="9.375" style="1" customWidth="1"/>
  </cols>
  <sheetData>
    <row r="1" spans="1:7" ht="16.5" customHeight="1">
      <c r="A1" s="1"/>
      <c r="B1" s="423" t="s">
        <v>540</v>
      </c>
      <c r="C1" s="423"/>
      <c r="D1" s="423"/>
      <c r="E1" s="423"/>
      <c r="F1" s="423"/>
      <c r="G1" s="423"/>
    </row>
    <row r="2" spans="1:4" ht="12.75" customHeight="1">
      <c r="A2" s="1"/>
      <c r="B2" s="54"/>
      <c r="C2" s="54"/>
      <c r="D2" s="54"/>
    </row>
    <row r="3" spans="1:7" ht="16.5" customHeight="1">
      <c r="A3" s="422" t="s">
        <v>133</v>
      </c>
      <c r="B3" s="422"/>
      <c r="C3" s="422"/>
      <c r="D3" s="422"/>
      <c r="E3" s="422"/>
      <c r="F3" s="422"/>
      <c r="G3" s="422"/>
    </row>
    <row r="4" spans="1:7" ht="16.5" customHeight="1">
      <c r="A4" s="422" t="s">
        <v>239</v>
      </c>
      <c r="B4" s="422"/>
      <c r="C4" s="422"/>
      <c r="D4" s="422"/>
      <c r="E4" s="422"/>
      <c r="F4" s="422"/>
      <c r="G4" s="422"/>
    </row>
    <row r="5" spans="1:7" ht="16.5" customHeight="1">
      <c r="A5" s="429"/>
      <c r="B5" s="429"/>
      <c r="C5" s="22"/>
      <c r="G5" s="50" t="s">
        <v>0</v>
      </c>
    </row>
    <row r="6" spans="1:7" s="115" customFormat="1" ht="22.5">
      <c r="A6" s="24" t="s">
        <v>1</v>
      </c>
      <c r="B6" s="24" t="s">
        <v>2</v>
      </c>
      <c r="C6" s="24" t="s">
        <v>214</v>
      </c>
      <c r="D6" s="24" t="s">
        <v>244</v>
      </c>
      <c r="E6" s="24" t="s">
        <v>245</v>
      </c>
      <c r="F6" s="24" t="s">
        <v>254</v>
      </c>
      <c r="G6" s="58" t="s">
        <v>242</v>
      </c>
    </row>
    <row r="7" spans="1:7" s="37" customFormat="1" ht="11.25">
      <c r="A7" s="114">
        <v>1</v>
      </c>
      <c r="B7" s="114">
        <v>2</v>
      </c>
      <c r="C7" s="169">
        <v>3</v>
      </c>
      <c r="D7" s="114">
        <v>4</v>
      </c>
      <c r="E7" s="169">
        <v>5</v>
      </c>
      <c r="F7" s="114">
        <v>6</v>
      </c>
      <c r="G7" s="114">
        <v>7</v>
      </c>
    </row>
    <row r="8" spans="1:7" s="2" customFormat="1" ht="12">
      <c r="A8" s="24" t="s">
        <v>123</v>
      </c>
      <c r="B8" s="120" t="s">
        <v>67</v>
      </c>
      <c r="C8" s="121"/>
      <c r="D8" s="41">
        <f>D9+D22+D29+D39</f>
        <v>132636</v>
      </c>
      <c r="E8" s="41">
        <f>E9+E22+E29+E39</f>
        <v>179497</v>
      </c>
      <c r="F8" s="41">
        <f>F9+F22+F29+F39</f>
        <v>179927</v>
      </c>
      <c r="G8" s="191">
        <f>F8/E8*100</f>
        <v>100.23955832130899</v>
      </c>
    </row>
    <row r="9" spans="1:7" s="2" customFormat="1" ht="12">
      <c r="A9" s="162" t="s">
        <v>175</v>
      </c>
      <c r="B9" s="162" t="s">
        <v>132</v>
      </c>
      <c r="C9" s="162" t="s">
        <v>93</v>
      </c>
      <c r="D9" s="59">
        <f>D17+D10</f>
        <v>62893</v>
      </c>
      <c r="E9" s="59">
        <f>E17+E10</f>
        <v>99876</v>
      </c>
      <c r="F9" s="59">
        <f>F17+F10</f>
        <v>99876</v>
      </c>
      <c r="G9" s="191">
        <f aca="true" t="shared" si="0" ref="G9:G54">F9/E9*100</f>
        <v>100</v>
      </c>
    </row>
    <row r="10" spans="1:7" s="2" customFormat="1" ht="12">
      <c r="A10" s="163" t="s">
        <v>124</v>
      </c>
      <c r="B10" s="164" t="s">
        <v>125</v>
      </c>
      <c r="C10" s="164" t="s">
        <v>89</v>
      </c>
      <c r="D10" s="60">
        <f>SUM(D11:D16)</f>
        <v>55933</v>
      </c>
      <c r="E10" s="60">
        <f>SUM(E11:E16)</f>
        <v>78460</v>
      </c>
      <c r="F10" s="60">
        <f>SUM(F11:F16)</f>
        <v>78460</v>
      </c>
      <c r="G10" s="191">
        <f t="shared" si="0"/>
        <v>100</v>
      </c>
    </row>
    <row r="11" spans="1:7" s="3" customFormat="1" ht="12.75">
      <c r="A11" s="165" t="s">
        <v>126</v>
      </c>
      <c r="B11" s="166" t="s">
        <v>78</v>
      </c>
      <c r="C11" s="121" t="s">
        <v>77</v>
      </c>
      <c r="D11" s="61">
        <v>22583</v>
      </c>
      <c r="E11" s="61">
        <v>23583</v>
      </c>
      <c r="F11" s="61">
        <v>23583</v>
      </c>
      <c r="G11" s="191">
        <f t="shared" si="0"/>
        <v>100</v>
      </c>
    </row>
    <row r="12" spans="1:7" s="3" customFormat="1" ht="12.75">
      <c r="A12" s="165" t="s">
        <v>127</v>
      </c>
      <c r="B12" s="121" t="s">
        <v>80</v>
      </c>
      <c r="C12" s="121" t="s">
        <v>79</v>
      </c>
      <c r="D12" s="40">
        <v>0</v>
      </c>
      <c r="E12" s="40">
        <v>13886</v>
      </c>
      <c r="F12" s="40">
        <v>13886</v>
      </c>
      <c r="G12" s="191">
        <f t="shared" si="0"/>
        <v>100</v>
      </c>
    </row>
    <row r="13" spans="1:7" s="3" customFormat="1" ht="12.75">
      <c r="A13" s="165" t="s">
        <v>128</v>
      </c>
      <c r="B13" s="121" t="s">
        <v>82</v>
      </c>
      <c r="C13" s="121" t="s">
        <v>81</v>
      </c>
      <c r="D13" s="40">
        <v>31122</v>
      </c>
      <c r="E13" s="40">
        <v>36099</v>
      </c>
      <c r="F13" s="40">
        <v>36099</v>
      </c>
      <c r="G13" s="191">
        <f t="shared" si="0"/>
        <v>100</v>
      </c>
    </row>
    <row r="14" spans="1:7" s="3" customFormat="1" ht="12.75">
      <c r="A14" s="165" t="s">
        <v>129</v>
      </c>
      <c r="B14" s="121" t="s">
        <v>84</v>
      </c>
      <c r="C14" s="121" t="s">
        <v>83</v>
      </c>
      <c r="D14" s="40">
        <v>2228</v>
      </c>
      <c r="E14" s="40">
        <v>2603</v>
      </c>
      <c r="F14" s="40">
        <v>2603</v>
      </c>
      <c r="G14" s="191">
        <f t="shared" si="0"/>
        <v>100</v>
      </c>
    </row>
    <row r="15" spans="1:7" s="3" customFormat="1" ht="12.75">
      <c r="A15" s="165" t="s">
        <v>130</v>
      </c>
      <c r="B15" s="121" t="s">
        <v>88</v>
      </c>
      <c r="C15" s="121" t="s">
        <v>85</v>
      </c>
      <c r="D15" s="40"/>
      <c r="E15" s="40">
        <v>2181</v>
      </c>
      <c r="F15" s="40">
        <v>2181</v>
      </c>
      <c r="G15" s="191">
        <f t="shared" si="0"/>
        <v>100</v>
      </c>
    </row>
    <row r="16" spans="1:7" s="3" customFormat="1" ht="12.75">
      <c r="A16" s="165" t="s">
        <v>131</v>
      </c>
      <c r="B16" s="121" t="s">
        <v>243</v>
      </c>
      <c r="C16" s="121" t="s">
        <v>87</v>
      </c>
      <c r="D16" s="40">
        <v>0</v>
      </c>
      <c r="E16" s="40">
        <v>108</v>
      </c>
      <c r="F16" s="40">
        <v>108</v>
      </c>
      <c r="G16" s="191">
        <f t="shared" si="0"/>
        <v>100</v>
      </c>
    </row>
    <row r="17" spans="1:7" s="23" customFormat="1" ht="12.75">
      <c r="A17" s="163" t="s">
        <v>134</v>
      </c>
      <c r="B17" s="164" t="s">
        <v>92</v>
      </c>
      <c r="C17" s="164" t="s">
        <v>91</v>
      </c>
      <c r="D17" s="60">
        <f>SUM(D18:D21)</f>
        <v>6960</v>
      </c>
      <c r="E17" s="60">
        <f>SUM(E18:E21)</f>
        <v>21416</v>
      </c>
      <c r="F17" s="60">
        <f>SUM(F18:F21)</f>
        <v>21416</v>
      </c>
      <c r="G17" s="191">
        <f t="shared" si="0"/>
        <v>100</v>
      </c>
    </row>
    <row r="18" spans="1:7" s="3" customFormat="1" ht="12.75">
      <c r="A18" s="165" t="s">
        <v>135</v>
      </c>
      <c r="B18" s="96" t="s">
        <v>139</v>
      </c>
      <c r="C18" s="96" t="s">
        <v>136</v>
      </c>
      <c r="D18" s="40">
        <v>3540</v>
      </c>
      <c r="E18" s="40">
        <v>4781</v>
      </c>
      <c r="F18" s="40">
        <v>4781</v>
      </c>
      <c r="G18" s="191">
        <f t="shared" si="0"/>
        <v>100</v>
      </c>
    </row>
    <row r="19" spans="1:7" s="3" customFormat="1" ht="12.75">
      <c r="A19" s="165" t="s">
        <v>137</v>
      </c>
      <c r="B19" s="121" t="s">
        <v>138</v>
      </c>
      <c r="C19" s="164" t="s">
        <v>90</v>
      </c>
      <c r="D19" s="40">
        <v>3420</v>
      </c>
      <c r="E19" s="40">
        <v>8536</v>
      </c>
      <c r="F19" s="40">
        <v>8536</v>
      </c>
      <c r="G19" s="191">
        <f t="shared" si="0"/>
        <v>100</v>
      </c>
    </row>
    <row r="20" spans="1:7" s="3" customFormat="1" ht="12.75">
      <c r="A20" s="165" t="s">
        <v>255</v>
      </c>
      <c r="B20" s="121" t="s">
        <v>256</v>
      </c>
      <c r="C20" s="164" t="s">
        <v>257</v>
      </c>
      <c r="D20" s="40"/>
      <c r="E20" s="40">
        <v>312</v>
      </c>
      <c r="F20" s="40">
        <v>312</v>
      </c>
      <c r="G20" s="191">
        <f t="shared" si="0"/>
        <v>100</v>
      </c>
    </row>
    <row r="21" spans="1:7" s="3" customFormat="1" ht="12.75">
      <c r="A21" s="165" t="s">
        <v>258</v>
      </c>
      <c r="B21" s="121" t="s">
        <v>259</v>
      </c>
      <c r="C21" s="164" t="s">
        <v>260</v>
      </c>
      <c r="D21" s="40"/>
      <c r="E21" s="40">
        <v>7787</v>
      </c>
      <c r="F21" s="40">
        <v>7787</v>
      </c>
      <c r="G21" s="191">
        <f t="shared" si="0"/>
        <v>100</v>
      </c>
    </row>
    <row r="22" spans="1:7" s="3" customFormat="1" ht="12.75">
      <c r="A22" s="167" t="s">
        <v>176</v>
      </c>
      <c r="B22" s="162" t="s">
        <v>34</v>
      </c>
      <c r="C22" s="162" t="s">
        <v>100</v>
      </c>
      <c r="D22" s="59">
        <f>D23+D24+D28</f>
        <v>39530</v>
      </c>
      <c r="E22" s="59">
        <f>E23+E24+E28</f>
        <v>47660</v>
      </c>
      <c r="F22" s="59">
        <f>F23+F24+F28</f>
        <v>47691</v>
      </c>
      <c r="G22" s="191">
        <f t="shared" si="0"/>
        <v>100.0650440621066</v>
      </c>
    </row>
    <row r="23" spans="1:7" s="3" customFormat="1" ht="12.75">
      <c r="A23" s="163" t="s">
        <v>143</v>
      </c>
      <c r="B23" s="164" t="s">
        <v>166</v>
      </c>
      <c r="C23" s="164" t="s">
        <v>140</v>
      </c>
      <c r="D23" s="60">
        <v>9000</v>
      </c>
      <c r="E23" s="60">
        <v>9000</v>
      </c>
      <c r="F23" s="60">
        <v>8661</v>
      </c>
      <c r="G23" s="191">
        <f t="shared" si="0"/>
        <v>96.23333333333333</v>
      </c>
    </row>
    <row r="24" spans="1:7" s="3" customFormat="1" ht="12.75">
      <c r="A24" s="163" t="s">
        <v>142</v>
      </c>
      <c r="B24" s="164" t="s">
        <v>99</v>
      </c>
      <c r="C24" s="164" t="s">
        <v>98</v>
      </c>
      <c r="D24" s="60">
        <f>SUM(D25:D27)</f>
        <v>30130</v>
      </c>
      <c r="E24" s="60">
        <f>SUM(E25:E27)</f>
        <v>37860</v>
      </c>
      <c r="F24" s="60">
        <f>SUM(F25:F27)</f>
        <v>38220</v>
      </c>
      <c r="G24" s="191">
        <f t="shared" si="0"/>
        <v>100.95087163232964</v>
      </c>
    </row>
    <row r="25" spans="1:7" s="3" customFormat="1" ht="12.75">
      <c r="A25" s="165" t="s">
        <v>168</v>
      </c>
      <c r="B25" s="121" t="s">
        <v>95</v>
      </c>
      <c r="C25" s="164" t="s">
        <v>163</v>
      </c>
      <c r="D25" s="40">
        <v>25000</v>
      </c>
      <c r="E25" s="40">
        <v>33230</v>
      </c>
      <c r="F25" s="40">
        <v>33238</v>
      </c>
      <c r="G25" s="191">
        <f t="shared" si="0"/>
        <v>100.02407463135721</v>
      </c>
    </row>
    <row r="26" spans="1:7" s="3" customFormat="1" ht="12.75">
      <c r="A26" s="165" t="s">
        <v>169</v>
      </c>
      <c r="B26" s="121" t="s">
        <v>96</v>
      </c>
      <c r="C26" s="164" t="s">
        <v>164</v>
      </c>
      <c r="D26" s="40">
        <v>4630</v>
      </c>
      <c r="E26" s="40">
        <v>4630</v>
      </c>
      <c r="F26" s="40">
        <v>4982</v>
      </c>
      <c r="G26" s="191">
        <f t="shared" si="0"/>
        <v>107.60259179265658</v>
      </c>
    </row>
    <row r="27" spans="1:7" s="3" customFormat="1" ht="12.75">
      <c r="A27" s="165" t="s">
        <v>170</v>
      </c>
      <c r="B27" s="121" t="s">
        <v>97</v>
      </c>
      <c r="C27" s="164" t="s">
        <v>165</v>
      </c>
      <c r="D27" s="40">
        <v>500</v>
      </c>
      <c r="E27" s="40">
        <v>0</v>
      </c>
      <c r="F27" s="40"/>
      <c r="G27" s="191"/>
    </row>
    <row r="28" spans="1:7" s="3" customFormat="1" ht="12.75">
      <c r="A28" s="163" t="s">
        <v>144</v>
      </c>
      <c r="B28" s="164" t="s">
        <v>167</v>
      </c>
      <c r="C28" s="164" t="s">
        <v>141</v>
      </c>
      <c r="D28" s="60">
        <v>400</v>
      </c>
      <c r="E28" s="60">
        <v>800</v>
      </c>
      <c r="F28" s="60">
        <v>810</v>
      </c>
      <c r="G28" s="191">
        <f t="shared" si="0"/>
        <v>101.25</v>
      </c>
    </row>
    <row r="29" spans="1:7" s="3" customFormat="1" ht="12.75">
      <c r="A29" s="167" t="s">
        <v>177</v>
      </c>
      <c r="B29" s="162" t="s">
        <v>67</v>
      </c>
      <c r="C29" s="162" t="s">
        <v>111</v>
      </c>
      <c r="D29" s="59">
        <f>SUM(D30:D38)</f>
        <v>30213</v>
      </c>
      <c r="E29" s="59">
        <f>SUM(E30:E38)</f>
        <v>30961</v>
      </c>
      <c r="F29" s="59">
        <f>SUM(F30:F38)</f>
        <v>31250</v>
      </c>
      <c r="G29" s="191">
        <f t="shared" si="0"/>
        <v>100.93343238267498</v>
      </c>
    </row>
    <row r="30" spans="1:7" s="3" customFormat="1" ht="12.75">
      <c r="A30" s="163" t="s">
        <v>149</v>
      </c>
      <c r="B30" s="164" t="s">
        <v>7</v>
      </c>
      <c r="C30" s="164" t="s">
        <v>145</v>
      </c>
      <c r="D30" s="61">
        <v>100</v>
      </c>
      <c r="E30" s="61">
        <v>100</v>
      </c>
      <c r="F30" s="61">
        <v>180</v>
      </c>
      <c r="G30" s="191">
        <f t="shared" si="0"/>
        <v>180</v>
      </c>
    </row>
    <row r="31" spans="1:7" s="3" customFormat="1" ht="12.75">
      <c r="A31" s="163" t="s">
        <v>150</v>
      </c>
      <c r="B31" s="164" t="s">
        <v>8</v>
      </c>
      <c r="C31" s="164" t="s">
        <v>101</v>
      </c>
      <c r="D31" s="40">
        <v>4400</v>
      </c>
      <c r="E31" s="40">
        <v>4900</v>
      </c>
      <c r="F31" s="40">
        <v>4929</v>
      </c>
      <c r="G31" s="191">
        <f t="shared" si="0"/>
        <v>100.59183673469387</v>
      </c>
    </row>
    <row r="32" spans="1:7" s="3" customFormat="1" ht="12.75">
      <c r="A32" s="163" t="s">
        <v>151</v>
      </c>
      <c r="B32" s="164" t="s">
        <v>103</v>
      </c>
      <c r="C32" s="164" t="s">
        <v>102</v>
      </c>
      <c r="D32" s="40">
        <v>4390</v>
      </c>
      <c r="E32" s="40">
        <v>4390</v>
      </c>
      <c r="F32" s="40">
        <v>4445</v>
      </c>
      <c r="G32" s="191">
        <f t="shared" si="0"/>
        <v>101.25284738041003</v>
      </c>
    </row>
    <row r="33" spans="1:7" s="3" customFormat="1" ht="12.75">
      <c r="A33" s="163" t="s">
        <v>152</v>
      </c>
      <c r="B33" s="164" t="s">
        <v>9</v>
      </c>
      <c r="C33" s="164" t="s">
        <v>104</v>
      </c>
      <c r="D33" s="40">
        <v>7770</v>
      </c>
      <c r="E33" s="40">
        <v>7770</v>
      </c>
      <c r="F33" s="40">
        <v>8137</v>
      </c>
      <c r="G33" s="191">
        <f t="shared" si="0"/>
        <v>104.72329472329471</v>
      </c>
    </row>
    <row r="34" spans="1:7" s="3" customFormat="1" ht="12.75">
      <c r="A34" s="163" t="s">
        <v>153</v>
      </c>
      <c r="B34" s="164" t="s">
        <v>105</v>
      </c>
      <c r="C34" s="164" t="s">
        <v>146</v>
      </c>
      <c r="D34" s="40">
        <v>3700</v>
      </c>
      <c r="E34" s="40">
        <v>3700</v>
      </c>
      <c r="F34" s="40">
        <v>3431</v>
      </c>
      <c r="G34" s="191">
        <f t="shared" si="0"/>
        <v>92.72972972972973</v>
      </c>
    </row>
    <row r="35" spans="1:7" s="3" customFormat="1" ht="12.75">
      <c r="A35" s="163" t="s">
        <v>154</v>
      </c>
      <c r="B35" s="164" t="s">
        <v>107</v>
      </c>
      <c r="C35" s="164" t="s">
        <v>106</v>
      </c>
      <c r="D35" s="40">
        <v>6393</v>
      </c>
      <c r="E35" s="40">
        <v>6393</v>
      </c>
      <c r="F35" s="40">
        <v>6428</v>
      </c>
      <c r="G35" s="191">
        <f t="shared" si="0"/>
        <v>100.54747379946818</v>
      </c>
    </row>
    <row r="36" spans="1:7" s="3" customFormat="1" ht="12.75">
      <c r="A36" s="163" t="s">
        <v>155</v>
      </c>
      <c r="B36" s="164" t="s">
        <v>109</v>
      </c>
      <c r="C36" s="164" t="s">
        <v>108</v>
      </c>
      <c r="D36" s="40"/>
      <c r="E36" s="40">
        <v>248</v>
      </c>
      <c r="F36" s="40">
        <v>248</v>
      </c>
      <c r="G36" s="191">
        <f t="shared" si="0"/>
        <v>100</v>
      </c>
    </row>
    <row r="37" spans="1:7" s="3" customFormat="1" ht="12.75">
      <c r="A37" s="163" t="s">
        <v>156</v>
      </c>
      <c r="B37" s="164" t="s">
        <v>10</v>
      </c>
      <c r="C37" s="164" t="s">
        <v>147</v>
      </c>
      <c r="D37" s="40">
        <v>100</v>
      </c>
      <c r="E37" s="40">
        <v>100</v>
      </c>
      <c r="F37" s="40">
        <v>145</v>
      </c>
      <c r="G37" s="191">
        <f t="shared" si="0"/>
        <v>145</v>
      </c>
    </row>
    <row r="38" spans="1:7" s="3" customFormat="1" ht="12.75">
      <c r="A38" s="163" t="s">
        <v>157</v>
      </c>
      <c r="B38" s="164" t="s">
        <v>110</v>
      </c>
      <c r="C38" s="164" t="s">
        <v>148</v>
      </c>
      <c r="D38" s="40">
        <v>3360</v>
      </c>
      <c r="E38" s="40">
        <v>3360</v>
      </c>
      <c r="F38" s="40">
        <v>3307</v>
      </c>
      <c r="G38" s="191">
        <f t="shared" si="0"/>
        <v>98.42261904761904</v>
      </c>
    </row>
    <row r="39" spans="1:7" s="3" customFormat="1" ht="12.75">
      <c r="A39" s="167" t="s">
        <v>178</v>
      </c>
      <c r="B39" s="162" t="s">
        <v>114</v>
      </c>
      <c r="C39" s="162" t="s">
        <v>113</v>
      </c>
      <c r="D39" s="40">
        <v>0</v>
      </c>
      <c r="E39" s="59">
        <v>1000</v>
      </c>
      <c r="F39" s="59">
        <v>1110</v>
      </c>
      <c r="G39" s="191">
        <f t="shared" si="0"/>
        <v>111.00000000000001</v>
      </c>
    </row>
    <row r="40" spans="1:7" s="3" customFormat="1" ht="6.75" customHeight="1">
      <c r="A40" s="163"/>
      <c r="B40" s="164"/>
      <c r="C40" s="164"/>
      <c r="D40" s="40"/>
      <c r="E40" s="40"/>
      <c r="F40" s="40"/>
      <c r="G40" s="191"/>
    </row>
    <row r="41" spans="1:7" s="3" customFormat="1" ht="12.75">
      <c r="A41" s="24" t="s">
        <v>158</v>
      </c>
      <c r="B41" s="120" t="s">
        <v>57</v>
      </c>
      <c r="C41" s="121"/>
      <c r="D41" s="41">
        <f>D42+D46+D47</f>
        <v>0</v>
      </c>
      <c r="E41" s="41">
        <f>E42+E46+E47</f>
        <v>69157</v>
      </c>
      <c r="F41" s="41">
        <f>F42+F46+F47</f>
        <v>69157</v>
      </c>
      <c r="G41" s="191">
        <f t="shared" si="0"/>
        <v>100</v>
      </c>
    </row>
    <row r="42" spans="1:7" s="3" customFormat="1" ht="12.75">
      <c r="A42" s="167" t="s">
        <v>159</v>
      </c>
      <c r="B42" s="162" t="s">
        <v>162</v>
      </c>
      <c r="C42" s="162" t="s">
        <v>94</v>
      </c>
      <c r="D42" s="59">
        <f>SUM(D43:D45)</f>
        <v>0</v>
      </c>
      <c r="E42" s="59">
        <f>SUM(E43:E45)</f>
        <v>63180</v>
      </c>
      <c r="F42" s="59">
        <f>SUM(F43:F45)</f>
        <v>63180</v>
      </c>
      <c r="G42" s="191">
        <f t="shared" si="0"/>
        <v>100</v>
      </c>
    </row>
    <row r="43" spans="1:7" s="3" customFormat="1" ht="12.75">
      <c r="A43" s="167"/>
      <c r="B43" s="121" t="s">
        <v>265</v>
      </c>
      <c r="C43" s="121" t="s">
        <v>268</v>
      </c>
      <c r="D43" s="40"/>
      <c r="E43" s="40">
        <v>55877</v>
      </c>
      <c r="F43" s="40">
        <v>55877</v>
      </c>
      <c r="G43" s="191">
        <f t="shared" si="0"/>
        <v>100</v>
      </c>
    </row>
    <row r="44" spans="1:7" s="3" customFormat="1" ht="12.75">
      <c r="A44" s="167"/>
      <c r="B44" s="121" t="s">
        <v>266</v>
      </c>
      <c r="C44" s="121" t="s">
        <v>269</v>
      </c>
      <c r="D44" s="40"/>
      <c r="E44" s="40">
        <v>1326</v>
      </c>
      <c r="F44" s="40">
        <v>1326</v>
      </c>
      <c r="G44" s="191">
        <f t="shared" si="0"/>
        <v>100</v>
      </c>
    </row>
    <row r="45" spans="1:7" s="3" customFormat="1" ht="12.75">
      <c r="A45" s="167"/>
      <c r="B45" s="121" t="s">
        <v>267</v>
      </c>
      <c r="C45" s="121" t="s">
        <v>270</v>
      </c>
      <c r="D45" s="40"/>
      <c r="E45" s="40">
        <v>5977</v>
      </c>
      <c r="F45" s="40">
        <v>5977</v>
      </c>
      <c r="G45" s="191">
        <f t="shared" si="0"/>
        <v>100</v>
      </c>
    </row>
    <row r="46" spans="1:7" s="3" customFormat="1" ht="12.75">
      <c r="A46" s="167" t="s">
        <v>160</v>
      </c>
      <c r="B46" s="162" t="s">
        <v>57</v>
      </c>
      <c r="C46" s="162" t="s">
        <v>112</v>
      </c>
      <c r="D46" s="40">
        <v>0</v>
      </c>
      <c r="E46" s="40">
        <v>0</v>
      </c>
      <c r="F46" s="40"/>
      <c r="G46" s="191"/>
    </row>
    <row r="47" spans="1:7" s="3" customFormat="1" ht="12.75">
      <c r="A47" s="167" t="s">
        <v>161</v>
      </c>
      <c r="B47" s="162" t="s">
        <v>116</v>
      </c>
      <c r="C47" s="162" t="s">
        <v>115</v>
      </c>
      <c r="D47" s="40">
        <v>0</v>
      </c>
      <c r="E47" s="59">
        <v>5977</v>
      </c>
      <c r="F47" s="59">
        <v>5977</v>
      </c>
      <c r="G47" s="191">
        <f t="shared" si="0"/>
        <v>100</v>
      </c>
    </row>
    <row r="48" spans="1:7" s="3" customFormat="1" ht="8.25" customHeight="1">
      <c r="A48" s="166"/>
      <c r="B48" s="121"/>
      <c r="C48" s="121"/>
      <c r="D48" s="41">
        <v>0</v>
      </c>
      <c r="E48" s="41">
        <v>0</v>
      </c>
      <c r="F48" s="41">
        <v>0</v>
      </c>
      <c r="G48" s="191"/>
    </row>
    <row r="49" spans="1:7" s="32" customFormat="1" ht="12">
      <c r="A49" s="168"/>
      <c r="B49" s="131" t="s">
        <v>118</v>
      </c>
      <c r="C49" s="131" t="s">
        <v>117</v>
      </c>
      <c r="D49" s="113">
        <f>D41+D8</f>
        <v>132636</v>
      </c>
      <c r="E49" s="113">
        <f>E41+E8</f>
        <v>248654</v>
      </c>
      <c r="F49" s="113">
        <f>F41+F8</f>
        <v>249084</v>
      </c>
      <c r="G49" s="191">
        <f t="shared" si="0"/>
        <v>100.17293106083152</v>
      </c>
    </row>
    <row r="50" spans="1:7" s="3" customFormat="1" ht="8.25" customHeight="1">
      <c r="A50" s="166"/>
      <c r="B50" s="121"/>
      <c r="C50" s="121"/>
      <c r="D50" s="40">
        <v>0</v>
      </c>
      <c r="E50" s="40">
        <v>0</v>
      </c>
      <c r="F50" s="40">
        <v>0</v>
      </c>
      <c r="G50" s="191"/>
    </row>
    <row r="51" spans="1:7" s="3" customFormat="1" ht="12.75">
      <c r="A51" s="130" t="s">
        <v>66</v>
      </c>
      <c r="B51" s="131" t="s">
        <v>68</v>
      </c>
      <c r="C51" s="131" t="s">
        <v>121</v>
      </c>
      <c r="D51" s="113">
        <f>SUM(D52:D53)</f>
        <v>52303</v>
      </c>
      <c r="E51" s="113">
        <f>SUM(E52:E53)</f>
        <v>54884</v>
      </c>
      <c r="F51" s="113">
        <f>SUM(F52:F53)</f>
        <v>54884</v>
      </c>
      <c r="G51" s="191">
        <f t="shared" si="0"/>
        <v>100</v>
      </c>
    </row>
    <row r="52" spans="1:7" s="3" customFormat="1" ht="12.75">
      <c r="A52" s="166" t="s">
        <v>171</v>
      </c>
      <c r="B52" s="121" t="s">
        <v>120</v>
      </c>
      <c r="C52" s="121" t="s">
        <v>264</v>
      </c>
      <c r="D52" s="40">
        <v>52303</v>
      </c>
      <c r="E52" s="40">
        <v>50858</v>
      </c>
      <c r="F52" s="40">
        <v>50858</v>
      </c>
      <c r="G52" s="191">
        <f t="shared" si="0"/>
        <v>100</v>
      </c>
    </row>
    <row r="53" spans="1:7" s="3" customFormat="1" ht="12.75">
      <c r="A53" s="166" t="s">
        <v>261</v>
      </c>
      <c r="B53" s="121" t="s">
        <v>262</v>
      </c>
      <c r="C53" s="121" t="s">
        <v>263</v>
      </c>
      <c r="D53" s="40"/>
      <c r="E53" s="40">
        <v>4026</v>
      </c>
      <c r="F53" s="40">
        <v>4026</v>
      </c>
      <c r="G53" s="191">
        <f t="shared" si="0"/>
        <v>100</v>
      </c>
    </row>
    <row r="54" spans="1:7" s="32" customFormat="1" ht="12">
      <c r="A54" s="168"/>
      <c r="B54" s="131" t="s">
        <v>172</v>
      </c>
      <c r="C54" s="131" t="s">
        <v>122</v>
      </c>
      <c r="D54" s="41">
        <f>D49+D51</f>
        <v>184939</v>
      </c>
      <c r="E54" s="41">
        <f>E49+E51</f>
        <v>303538</v>
      </c>
      <c r="F54" s="41">
        <f>F49+F51</f>
        <v>303968</v>
      </c>
      <c r="G54" s="191">
        <f t="shared" si="0"/>
        <v>100.14166265838213</v>
      </c>
    </row>
    <row r="55" spans="1:7" s="32" customFormat="1" ht="6.75" customHeight="1">
      <c r="A55" s="116"/>
      <c r="B55" s="117"/>
      <c r="C55" s="117"/>
      <c r="D55" s="118"/>
      <c r="E55" s="118"/>
      <c r="F55" s="118"/>
      <c r="G55" s="119"/>
    </row>
    <row r="56" spans="1:7" ht="23.25">
      <c r="A56" s="24" t="s">
        <v>1</v>
      </c>
      <c r="B56" s="24" t="s">
        <v>14</v>
      </c>
      <c r="C56" s="24" t="s">
        <v>214</v>
      </c>
      <c r="D56" s="24" t="s">
        <v>244</v>
      </c>
      <c r="E56" s="24" t="s">
        <v>245</v>
      </c>
      <c r="F56" s="24" t="s">
        <v>254</v>
      </c>
      <c r="G56" s="58" t="s">
        <v>242</v>
      </c>
    </row>
    <row r="57" spans="1:7" s="115" customFormat="1" ht="10.5" customHeight="1">
      <c r="A57" s="114">
        <v>1</v>
      </c>
      <c r="B57" s="114">
        <v>2</v>
      </c>
      <c r="C57" s="114">
        <v>3</v>
      </c>
      <c r="D57" s="114">
        <v>4</v>
      </c>
      <c r="E57" s="114">
        <v>5</v>
      </c>
      <c r="F57" s="114">
        <v>6</v>
      </c>
      <c r="G57" s="154">
        <v>7</v>
      </c>
    </row>
    <row r="58" spans="1:7" s="2" customFormat="1" ht="12">
      <c r="A58" s="132" t="s">
        <v>123</v>
      </c>
      <c r="B58" s="133" t="s">
        <v>212</v>
      </c>
      <c r="C58" s="134"/>
      <c r="D58" s="41">
        <f>SUM(D59:D63)</f>
        <v>129358</v>
      </c>
      <c r="E58" s="41">
        <f>SUM(E59:E63)</f>
        <v>228280</v>
      </c>
      <c r="F58" s="41">
        <f>SUM(F59:F63)</f>
        <v>117939</v>
      </c>
      <c r="G58" s="191">
        <f aca="true" t="shared" si="1" ref="G58:G83">F58/E58*100</f>
        <v>51.664184335027166</v>
      </c>
    </row>
    <row r="59" spans="1:7" ht="12.75" customHeight="1">
      <c r="A59" s="170" t="s">
        <v>175</v>
      </c>
      <c r="B59" s="171" t="s">
        <v>15</v>
      </c>
      <c r="C59" s="171" t="s">
        <v>173</v>
      </c>
      <c r="D59" s="59">
        <v>31310</v>
      </c>
      <c r="E59" s="59">
        <v>41229</v>
      </c>
      <c r="F59" s="59">
        <v>40975</v>
      </c>
      <c r="G59" s="191">
        <f t="shared" si="1"/>
        <v>99.38392878798903</v>
      </c>
    </row>
    <row r="60" spans="1:7" ht="12.75" customHeight="1">
      <c r="A60" s="170" t="s">
        <v>176</v>
      </c>
      <c r="B60" s="171" t="s">
        <v>247</v>
      </c>
      <c r="C60" s="171" t="s">
        <v>174</v>
      </c>
      <c r="D60" s="59">
        <v>6448</v>
      </c>
      <c r="E60" s="59">
        <v>8157</v>
      </c>
      <c r="F60" s="59">
        <v>8111</v>
      </c>
      <c r="G60" s="191">
        <f t="shared" si="1"/>
        <v>99.43606718156185</v>
      </c>
    </row>
    <row r="61" spans="1:7" ht="12.75" customHeight="1">
      <c r="A61" s="170" t="s">
        <v>177</v>
      </c>
      <c r="B61" s="171" t="s">
        <v>17</v>
      </c>
      <c r="C61" s="171" t="s">
        <v>183</v>
      </c>
      <c r="D61" s="59">
        <v>53309</v>
      </c>
      <c r="E61" s="59">
        <v>52361</v>
      </c>
      <c r="F61" s="59">
        <v>50362</v>
      </c>
      <c r="G61" s="191">
        <f t="shared" si="1"/>
        <v>96.18227306583144</v>
      </c>
    </row>
    <row r="62" spans="1:7" ht="12.75" customHeight="1">
      <c r="A62" s="170" t="s">
        <v>178</v>
      </c>
      <c r="B62" s="171" t="s">
        <v>18</v>
      </c>
      <c r="C62" s="171" t="s">
        <v>184</v>
      </c>
      <c r="D62" s="59">
        <v>5000</v>
      </c>
      <c r="E62" s="59">
        <v>1692</v>
      </c>
      <c r="F62" s="59">
        <v>1639</v>
      </c>
      <c r="G62" s="191">
        <f t="shared" si="1"/>
        <v>96.8676122931442</v>
      </c>
    </row>
    <row r="63" spans="1:7" ht="12.75" customHeight="1">
      <c r="A63" s="170" t="s">
        <v>179</v>
      </c>
      <c r="B63" s="171" t="s">
        <v>19</v>
      </c>
      <c r="C63" s="171" t="s">
        <v>185</v>
      </c>
      <c r="D63" s="59">
        <f>SUM(D64:D67)</f>
        <v>33291</v>
      </c>
      <c r="E63" s="59">
        <f>SUM(E64:E67)</f>
        <v>124841</v>
      </c>
      <c r="F63" s="59">
        <f>SUM(F64:F67)</f>
        <v>16852</v>
      </c>
      <c r="G63" s="191">
        <f t="shared" si="1"/>
        <v>13.498770435994587</v>
      </c>
    </row>
    <row r="64" spans="1:7" ht="12.75" customHeight="1">
      <c r="A64" s="172" t="s">
        <v>190</v>
      </c>
      <c r="B64" s="173" t="s">
        <v>180</v>
      </c>
      <c r="C64" s="174" t="s">
        <v>186</v>
      </c>
      <c r="D64" s="60">
        <v>2900</v>
      </c>
      <c r="E64" s="60">
        <v>2500</v>
      </c>
      <c r="F64" s="60">
        <v>2152</v>
      </c>
      <c r="G64" s="191">
        <f t="shared" si="1"/>
        <v>86.08</v>
      </c>
    </row>
    <row r="65" spans="1:7" ht="12.75" customHeight="1">
      <c r="A65" s="172" t="s">
        <v>191</v>
      </c>
      <c r="B65" s="174" t="s">
        <v>182</v>
      </c>
      <c r="C65" s="175" t="s">
        <v>187</v>
      </c>
      <c r="D65" s="62"/>
      <c r="E65" s="62"/>
      <c r="F65" s="62"/>
      <c r="G65" s="191"/>
    </row>
    <row r="66" spans="1:7" ht="12.75" customHeight="1">
      <c r="A66" s="172" t="s">
        <v>192</v>
      </c>
      <c r="B66" s="173" t="s">
        <v>181</v>
      </c>
      <c r="C66" s="175" t="s">
        <v>188</v>
      </c>
      <c r="D66" s="62">
        <v>4800</v>
      </c>
      <c r="E66" s="62">
        <v>14800</v>
      </c>
      <c r="F66" s="62">
        <v>14700</v>
      </c>
      <c r="G66" s="191">
        <f t="shared" si="1"/>
        <v>99.32432432432432</v>
      </c>
    </row>
    <row r="67" spans="1:7" ht="12.75" customHeight="1">
      <c r="A67" s="172" t="s">
        <v>193</v>
      </c>
      <c r="B67" s="174" t="s">
        <v>35</v>
      </c>
      <c r="C67" s="176" t="s">
        <v>189</v>
      </c>
      <c r="D67" s="60">
        <v>25591</v>
      </c>
      <c r="E67" s="60">
        <v>107541</v>
      </c>
      <c r="F67" s="60"/>
      <c r="G67" s="191">
        <f t="shared" si="1"/>
        <v>0</v>
      </c>
    </row>
    <row r="68" spans="1:7" ht="6.75" customHeight="1">
      <c r="A68" s="177"/>
      <c r="B68" s="178"/>
      <c r="C68" s="179"/>
      <c r="D68" s="40"/>
      <c r="E68" s="40"/>
      <c r="F68" s="40"/>
      <c r="G68" s="191"/>
    </row>
    <row r="69" spans="1:7" ht="12.75" customHeight="1">
      <c r="A69" s="132" t="s">
        <v>158</v>
      </c>
      <c r="B69" s="134" t="s">
        <v>213</v>
      </c>
      <c r="C69" s="134"/>
      <c r="D69" s="41">
        <f>D70+D71+D72</f>
        <v>38003</v>
      </c>
      <c r="E69" s="41">
        <f>E70+E71+E72</f>
        <v>40214</v>
      </c>
      <c r="F69" s="41">
        <f>F70+F71+F72</f>
        <v>35389</v>
      </c>
      <c r="G69" s="191">
        <f t="shared" si="1"/>
        <v>88.00169095339932</v>
      </c>
    </row>
    <row r="70" spans="1:7" ht="12.75" customHeight="1">
      <c r="A70" s="170" t="s">
        <v>159</v>
      </c>
      <c r="B70" s="180" t="s">
        <v>20</v>
      </c>
      <c r="C70" s="171" t="s">
        <v>194</v>
      </c>
      <c r="D70" s="59">
        <v>6570</v>
      </c>
      <c r="E70" s="59">
        <v>5169</v>
      </c>
      <c r="F70" s="59">
        <v>2995</v>
      </c>
      <c r="G70" s="191">
        <f t="shared" si="1"/>
        <v>57.9415747726833</v>
      </c>
    </row>
    <row r="71" spans="1:7" s="26" customFormat="1" ht="12.75" customHeight="1">
      <c r="A71" s="170" t="s">
        <v>160</v>
      </c>
      <c r="B71" s="180" t="s">
        <v>21</v>
      </c>
      <c r="C71" s="171" t="s">
        <v>195</v>
      </c>
      <c r="D71" s="59">
        <v>31233</v>
      </c>
      <c r="E71" s="59">
        <v>34845</v>
      </c>
      <c r="F71" s="59">
        <v>32194</v>
      </c>
      <c r="G71" s="191">
        <f t="shared" si="1"/>
        <v>92.39202181087674</v>
      </c>
    </row>
    <row r="72" spans="1:7" s="26" customFormat="1" ht="12.75" customHeight="1">
      <c r="A72" s="170" t="s">
        <v>161</v>
      </c>
      <c r="B72" s="181" t="s">
        <v>22</v>
      </c>
      <c r="C72" s="182" t="s">
        <v>196</v>
      </c>
      <c r="D72" s="59">
        <v>200</v>
      </c>
      <c r="E72" s="59">
        <v>200</v>
      </c>
      <c r="F72" s="59">
        <v>200</v>
      </c>
      <c r="G72" s="191">
        <f t="shared" si="1"/>
        <v>100</v>
      </c>
    </row>
    <row r="73" spans="1:7" s="26" customFormat="1" ht="8.25" customHeight="1">
      <c r="A73" s="183"/>
      <c r="B73" s="184"/>
      <c r="C73" s="185"/>
      <c r="D73" s="40"/>
      <c r="E73" s="40"/>
      <c r="F73" s="40"/>
      <c r="G73" s="191"/>
    </row>
    <row r="74" spans="1:7" ht="12.75" customHeight="1">
      <c r="A74" s="132"/>
      <c r="B74" s="132" t="s">
        <v>197</v>
      </c>
      <c r="C74" s="134"/>
      <c r="D74" s="41">
        <f>D58+D69</f>
        <v>167361</v>
      </c>
      <c r="E74" s="41">
        <f>E58+E69</f>
        <v>268494</v>
      </c>
      <c r="F74" s="41">
        <f>F58+F69</f>
        <v>153328</v>
      </c>
      <c r="G74" s="191">
        <f t="shared" si="1"/>
        <v>57.106676499288625</v>
      </c>
    </row>
    <row r="75" spans="1:7" s="14" customFormat="1" ht="7.5" customHeight="1">
      <c r="A75" s="132"/>
      <c r="B75" s="132"/>
      <c r="C75" s="134"/>
      <c r="D75" s="41"/>
      <c r="E75" s="41"/>
      <c r="F75" s="41"/>
      <c r="G75" s="191"/>
    </row>
    <row r="76" spans="1:7" ht="12.75" customHeight="1">
      <c r="A76" s="132" t="s">
        <v>66</v>
      </c>
      <c r="B76" s="132" t="s">
        <v>198</v>
      </c>
      <c r="C76" s="134" t="s">
        <v>201</v>
      </c>
      <c r="D76" s="53">
        <f>D77</f>
        <v>17578</v>
      </c>
      <c r="E76" s="53">
        <f>E77</f>
        <v>35044</v>
      </c>
      <c r="F76" s="53">
        <f>F77</f>
        <v>35003</v>
      </c>
      <c r="G76" s="191">
        <f t="shared" si="1"/>
        <v>99.88300422326219</v>
      </c>
    </row>
    <row r="77" spans="1:7" ht="12.75" customHeight="1">
      <c r="A77" s="180" t="s">
        <v>171</v>
      </c>
      <c r="B77" s="180" t="s">
        <v>200</v>
      </c>
      <c r="C77" s="171" t="s">
        <v>199</v>
      </c>
      <c r="D77" s="63">
        <f>SUM(D78:D81)</f>
        <v>17578</v>
      </c>
      <c r="E77" s="63">
        <f>SUM(E78:E81)</f>
        <v>35044</v>
      </c>
      <c r="F77" s="63">
        <f>SUM(F78:F81)</f>
        <v>35003</v>
      </c>
      <c r="G77" s="191">
        <f t="shared" si="1"/>
        <v>99.88300422326219</v>
      </c>
    </row>
    <row r="78" spans="1:7" s="26" customFormat="1" ht="12.75" customHeight="1">
      <c r="A78" s="163" t="s">
        <v>124</v>
      </c>
      <c r="B78" s="186" t="s">
        <v>202</v>
      </c>
      <c r="C78" s="174" t="s">
        <v>203</v>
      </c>
      <c r="D78" s="63"/>
      <c r="E78" s="63"/>
      <c r="F78" s="63"/>
      <c r="G78" s="191"/>
    </row>
    <row r="79" spans="1:7" ht="12.75" customHeight="1">
      <c r="A79" s="163" t="s">
        <v>134</v>
      </c>
      <c r="B79" s="186" t="s">
        <v>206</v>
      </c>
      <c r="C79" s="174" t="s">
        <v>207</v>
      </c>
      <c r="D79" s="60"/>
      <c r="E79" s="60"/>
      <c r="F79" s="60"/>
      <c r="G79" s="191"/>
    </row>
    <row r="80" spans="1:7" ht="12.75" customHeight="1">
      <c r="A80" s="163" t="s">
        <v>204</v>
      </c>
      <c r="B80" s="186" t="s">
        <v>25</v>
      </c>
      <c r="C80" s="174" t="s">
        <v>208</v>
      </c>
      <c r="D80" s="60">
        <v>2235</v>
      </c>
      <c r="E80" s="60">
        <v>2235</v>
      </c>
      <c r="F80" s="60">
        <v>2235</v>
      </c>
      <c r="G80" s="191">
        <f t="shared" si="1"/>
        <v>100</v>
      </c>
    </row>
    <row r="81" spans="1:7" ht="12.75" customHeight="1">
      <c r="A81" s="163" t="s">
        <v>205</v>
      </c>
      <c r="B81" s="186" t="s">
        <v>209</v>
      </c>
      <c r="C81" s="174" t="s">
        <v>210</v>
      </c>
      <c r="D81" s="60">
        <v>15343</v>
      </c>
      <c r="E81" s="60">
        <v>32809</v>
      </c>
      <c r="F81" s="60">
        <v>32768</v>
      </c>
      <c r="G81" s="191">
        <f t="shared" si="1"/>
        <v>99.87503428937183</v>
      </c>
    </row>
    <row r="82" spans="1:7" ht="8.25" customHeight="1">
      <c r="A82" s="183"/>
      <c r="B82" s="187"/>
      <c r="C82" s="188"/>
      <c r="D82" s="40"/>
      <c r="E82" s="40"/>
      <c r="F82" s="40"/>
      <c r="G82" s="191"/>
    </row>
    <row r="83" spans="1:7" ht="12.75" customHeight="1">
      <c r="A83" s="189"/>
      <c r="B83" s="189" t="s">
        <v>211</v>
      </c>
      <c r="C83" s="190"/>
      <c r="D83" s="53">
        <f>D74+D76</f>
        <v>184939</v>
      </c>
      <c r="E83" s="53">
        <f>E74+E76</f>
        <v>303538</v>
      </c>
      <c r="F83" s="53">
        <f>F74+F76</f>
        <v>188331</v>
      </c>
      <c r="G83" s="191">
        <f t="shared" si="1"/>
        <v>62.04527933899545</v>
      </c>
    </row>
    <row r="84" spans="1:7" s="32" customFormat="1" ht="15.75" customHeight="1">
      <c r="A84" s="13"/>
      <c r="B84" s="13"/>
      <c r="C84" s="13"/>
      <c r="D84" s="39"/>
      <c r="E84" s="1"/>
      <c r="F84" s="1"/>
      <c r="G84" s="35"/>
    </row>
    <row r="85" ht="21" customHeight="1"/>
    <row r="119" spans="1:7" ht="15.75">
      <c r="A119" s="1"/>
      <c r="B119" s="1"/>
      <c r="C119" s="1"/>
      <c r="D119" s="1"/>
      <c r="G119" s="1"/>
    </row>
  </sheetData>
  <sheetProtection/>
  <mergeCells count="4">
    <mergeCell ref="A5:B5"/>
    <mergeCell ref="A3:G3"/>
    <mergeCell ref="A4:G4"/>
    <mergeCell ref="B1:G1"/>
  </mergeCells>
  <printOptions horizontalCentered="1"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workbookViewId="0" topLeftCell="B1">
      <selection activeCell="E1" sqref="E1:G1"/>
    </sheetView>
  </sheetViews>
  <sheetFormatPr defaultColWidth="9.00390625" defaultRowHeight="12.75"/>
  <cols>
    <col min="1" max="1" width="6.875" style="16" customWidth="1"/>
    <col min="2" max="2" width="40.875" style="15" customWidth="1"/>
    <col min="3" max="4" width="12.875" style="15" customWidth="1"/>
    <col min="5" max="5" width="15.125" style="15" customWidth="1"/>
    <col min="6" max="6" width="17.00390625" style="15" customWidth="1"/>
    <col min="7" max="7" width="18.00390625" style="15" customWidth="1"/>
    <col min="8" max="16384" width="9.375" style="15" customWidth="1"/>
  </cols>
  <sheetData>
    <row r="1" spans="5:7" ht="12.75">
      <c r="E1" s="430" t="s">
        <v>541</v>
      </c>
      <c r="F1" s="430"/>
      <c r="G1" s="430"/>
    </row>
    <row r="4" spans="1:7" ht="15.75">
      <c r="A4" s="427" t="s">
        <v>287</v>
      </c>
      <c r="B4" s="427"/>
      <c r="C4" s="427"/>
      <c r="D4" s="427"/>
      <c r="E4" s="427"/>
      <c r="F4" s="427"/>
      <c r="G4" s="427"/>
    </row>
    <row r="5" spans="1:7" ht="15.75">
      <c r="A5" s="427" t="s">
        <v>288</v>
      </c>
      <c r="B5" s="427"/>
      <c r="C5" s="427"/>
      <c r="D5" s="427"/>
      <c r="E5" s="427"/>
      <c r="F5" s="427"/>
      <c r="G5" s="427"/>
    </row>
    <row r="7" spans="1:7" s="237" customFormat="1" ht="15">
      <c r="A7" s="236"/>
      <c r="G7" s="238" t="s">
        <v>289</v>
      </c>
    </row>
    <row r="8" spans="1:7" s="242" customFormat="1" ht="26.25" customHeight="1">
      <c r="A8" s="431" t="s">
        <v>1</v>
      </c>
      <c r="B8" s="432" t="s">
        <v>290</v>
      </c>
      <c r="C8" s="431" t="s">
        <v>291</v>
      </c>
      <c r="D8" s="431" t="s">
        <v>292</v>
      </c>
      <c r="E8" s="240" t="s">
        <v>293</v>
      </c>
      <c r="F8" s="241"/>
      <c r="G8" s="241"/>
    </row>
    <row r="9" spans="1:7" s="243" customFormat="1" ht="32.25" customHeight="1">
      <c r="A9" s="431"/>
      <c r="B9" s="432"/>
      <c r="C9" s="432"/>
      <c r="D9" s="431"/>
      <c r="E9" s="105" t="s">
        <v>294</v>
      </c>
      <c r="F9" s="105" t="s">
        <v>295</v>
      </c>
      <c r="G9" s="105" t="s">
        <v>415</v>
      </c>
    </row>
    <row r="10" spans="1:7" s="244" customFormat="1" ht="18" customHeight="1">
      <c r="A10" s="239">
        <v>1</v>
      </c>
      <c r="B10" s="239">
        <v>2</v>
      </c>
      <c r="C10" s="239">
        <v>3</v>
      </c>
      <c r="D10" s="239">
        <v>4</v>
      </c>
      <c r="E10" s="239">
        <v>5</v>
      </c>
      <c r="F10" s="239">
        <v>6</v>
      </c>
      <c r="G10" s="239">
        <v>7</v>
      </c>
    </row>
    <row r="11" spans="1:7" ht="18" customHeight="1">
      <c r="A11" s="239" t="s">
        <v>3</v>
      </c>
      <c r="B11" s="245" t="s">
        <v>296</v>
      </c>
      <c r="C11" s="246"/>
      <c r="D11" s="247"/>
      <c r="E11" s="248">
        <f>SUM(E12:E15)</f>
        <v>29</v>
      </c>
      <c r="F11" s="248">
        <f>SUM(F12:F15)</f>
        <v>39</v>
      </c>
      <c r="G11" s="248">
        <f>SUM(G12:G15)</f>
        <v>39</v>
      </c>
    </row>
    <row r="12" spans="1:7" ht="18" customHeight="1">
      <c r="A12" s="239" t="s">
        <v>4</v>
      </c>
      <c r="B12" s="249" t="s">
        <v>297</v>
      </c>
      <c r="C12" s="250">
        <v>2010</v>
      </c>
      <c r="D12" s="250">
        <v>2014</v>
      </c>
      <c r="E12" s="251">
        <v>29</v>
      </c>
      <c r="F12" s="251">
        <v>39</v>
      </c>
      <c r="G12" s="251">
        <v>39</v>
      </c>
    </row>
    <row r="13" spans="1:7" ht="18" customHeight="1">
      <c r="A13" s="239" t="s">
        <v>5</v>
      </c>
      <c r="B13" s="249" t="s">
        <v>298</v>
      </c>
      <c r="C13" s="250"/>
      <c r="D13" s="250"/>
      <c r="E13" s="251"/>
      <c r="F13" s="251"/>
      <c r="G13" s="251"/>
    </row>
    <row r="14" spans="1:7" ht="18" customHeight="1">
      <c r="A14" s="239" t="s">
        <v>23</v>
      </c>
      <c r="B14" s="249" t="s">
        <v>298</v>
      </c>
      <c r="C14" s="250"/>
      <c r="D14" s="250"/>
      <c r="E14" s="251"/>
      <c r="F14" s="251"/>
      <c r="G14" s="251"/>
    </row>
    <row r="15" spans="1:7" ht="18" customHeight="1">
      <c r="A15" s="239" t="s">
        <v>6</v>
      </c>
      <c r="B15" s="249" t="s">
        <v>298</v>
      </c>
      <c r="C15" s="250"/>
      <c r="D15" s="250"/>
      <c r="E15" s="251"/>
      <c r="F15" s="251"/>
      <c r="G15" s="251"/>
    </row>
    <row r="16" spans="1:7" ht="18" customHeight="1">
      <c r="A16" s="239" t="s">
        <v>11</v>
      </c>
      <c r="B16" s="245" t="s">
        <v>299</v>
      </c>
      <c r="C16" s="247"/>
      <c r="D16" s="247"/>
      <c r="E16" s="248">
        <f>SUM(E17:E20)</f>
        <v>0</v>
      </c>
      <c r="F16" s="248">
        <f>SUM(F17:F20)</f>
        <v>0</v>
      </c>
      <c r="G16" s="248">
        <f>SUM(G17:G20)</f>
        <v>0</v>
      </c>
    </row>
    <row r="17" spans="1:7" ht="18" customHeight="1">
      <c r="A17" s="239" t="s">
        <v>24</v>
      </c>
      <c r="B17" s="249" t="s">
        <v>298</v>
      </c>
      <c r="C17" s="250"/>
      <c r="D17" s="250"/>
      <c r="E17" s="251">
        <v>0</v>
      </c>
      <c r="F17" s="251"/>
      <c r="G17" s="251">
        <v>0</v>
      </c>
    </row>
    <row r="18" spans="1:7" ht="18" customHeight="1">
      <c r="A18" s="239" t="s">
        <v>12</v>
      </c>
      <c r="B18" s="249" t="s">
        <v>298</v>
      </c>
      <c r="C18" s="250"/>
      <c r="D18" s="250"/>
      <c r="E18" s="251">
        <v>0</v>
      </c>
      <c r="F18" s="251">
        <v>0</v>
      </c>
      <c r="G18" s="251"/>
    </row>
    <row r="19" spans="1:7" ht="18" customHeight="1">
      <c r="A19" s="239" t="s">
        <v>13</v>
      </c>
      <c r="B19" s="249" t="s">
        <v>298</v>
      </c>
      <c r="C19" s="250"/>
      <c r="D19" s="250"/>
      <c r="E19" s="251"/>
      <c r="F19" s="251"/>
      <c r="G19" s="251"/>
    </row>
    <row r="20" spans="1:7" ht="18" customHeight="1">
      <c r="A20" s="239" t="s">
        <v>26</v>
      </c>
      <c r="B20" s="249" t="s">
        <v>298</v>
      </c>
      <c r="C20" s="250"/>
      <c r="D20" s="250"/>
      <c r="E20" s="251"/>
      <c r="F20" s="251"/>
      <c r="G20" s="251"/>
    </row>
    <row r="21" spans="1:7" ht="18" customHeight="1">
      <c r="A21" s="239" t="s">
        <v>36</v>
      </c>
      <c r="B21" s="245" t="s">
        <v>300</v>
      </c>
      <c r="C21" s="247"/>
      <c r="D21" s="247"/>
      <c r="E21" s="248">
        <f>E11+E16</f>
        <v>29</v>
      </c>
      <c r="F21" s="248">
        <f>F11+F16</f>
        <v>39</v>
      </c>
      <c r="G21" s="248">
        <f>G11+G16</f>
        <v>39</v>
      </c>
    </row>
  </sheetData>
  <sheetProtection/>
  <mergeCells count="7">
    <mergeCell ref="E1:G1"/>
    <mergeCell ref="A4:G4"/>
    <mergeCell ref="A5:G5"/>
    <mergeCell ref="A8:A9"/>
    <mergeCell ref="B8:B9"/>
    <mergeCell ref="C8:C9"/>
    <mergeCell ref="D8:D9"/>
  </mergeCells>
  <printOptions horizontalCentered="1"/>
  <pageMargins left="0.984251968503937" right="0.73" top="1.45" bottom="0.984251968503937" header="0.75" footer="0.5118110236220472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79.625" style="257" customWidth="1"/>
    <col min="2" max="2" width="18.00390625" style="257" customWidth="1"/>
    <col min="3" max="16384" width="9.375" style="252" customWidth="1"/>
  </cols>
  <sheetData>
    <row r="1" spans="1:2" ht="12.75">
      <c r="A1" s="433" t="s">
        <v>542</v>
      </c>
      <c r="B1" s="433"/>
    </row>
    <row r="4" spans="1:2" ht="15.75">
      <c r="A4" s="434" t="s">
        <v>301</v>
      </c>
      <c r="B4" s="434"/>
    </row>
    <row r="5" spans="1:2" ht="12.75">
      <c r="A5" s="435" t="s">
        <v>302</v>
      </c>
      <c r="B5" s="435"/>
    </row>
    <row r="9" spans="1:2" ht="12.75">
      <c r="A9" s="253" t="s">
        <v>303</v>
      </c>
      <c r="B9" s="254">
        <v>249084</v>
      </c>
    </row>
    <row r="10" spans="1:2" ht="12.75">
      <c r="A10" s="253" t="s">
        <v>304</v>
      </c>
      <c r="B10" s="254">
        <v>153328</v>
      </c>
    </row>
    <row r="11" spans="1:2" ht="12.75">
      <c r="A11" s="255" t="s">
        <v>305</v>
      </c>
      <c r="B11" s="256">
        <f>B9-B10</f>
        <v>95756</v>
      </c>
    </row>
    <row r="12" spans="1:2" ht="12.75">
      <c r="A12" s="253" t="s">
        <v>306</v>
      </c>
      <c r="B12" s="254">
        <v>54884</v>
      </c>
    </row>
    <row r="13" spans="1:2" ht="12.75">
      <c r="A13" s="253" t="s">
        <v>307</v>
      </c>
      <c r="B13" s="254">
        <v>35003</v>
      </c>
    </row>
    <row r="14" spans="1:2" ht="12.75">
      <c r="A14" s="255" t="s">
        <v>308</v>
      </c>
      <c r="B14" s="256">
        <f>B12-B13</f>
        <v>19881</v>
      </c>
    </row>
    <row r="15" spans="1:2" ht="12.75">
      <c r="A15" s="255" t="s">
        <v>309</v>
      </c>
      <c r="B15" s="256">
        <f>B11+B14</f>
        <v>115637</v>
      </c>
    </row>
    <row r="16" spans="1:2" ht="12.75">
      <c r="A16" s="253" t="s">
        <v>310</v>
      </c>
      <c r="B16" s="254">
        <v>0</v>
      </c>
    </row>
    <row r="17" spans="1:2" ht="12.75">
      <c r="A17" s="253" t="s">
        <v>311</v>
      </c>
      <c r="B17" s="254">
        <v>0</v>
      </c>
    </row>
    <row r="18" spans="1:2" ht="12.75">
      <c r="A18" s="255" t="s">
        <v>312</v>
      </c>
      <c r="B18" s="256">
        <v>0</v>
      </c>
    </row>
    <row r="19" spans="1:2" ht="12.75">
      <c r="A19" s="253" t="s">
        <v>313</v>
      </c>
      <c r="B19" s="254">
        <v>0</v>
      </c>
    </row>
    <row r="20" spans="1:2" ht="12.75">
      <c r="A20" s="253" t="s">
        <v>314</v>
      </c>
      <c r="B20" s="254">
        <v>0</v>
      </c>
    </row>
    <row r="21" spans="1:2" ht="12.75">
      <c r="A21" s="255" t="s">
        <v>315</v>
      </c>
      <c r="B21" s="256">
        <v>0</v>
      </c>
    </row>
    <row r="22" spans="1:2" ht="12.75">
      <c r="A22" s="255" t="s">
        <v>316</v>
      </c>
      <c r="B22" s="256">
        <v>0</v>
      </c>
    </row>
    <row r="23" spans="1:2" ht="12.75">
      <c r="A23" s="255" t="s">
        <v>317</v>
      </c>
      <c r="B23" s="256">
        <f>B15+B22</f>
        <v>115637</v>
      </c>
    </row>
    <row r="24" spans="1:2" ht="12.75">
      <c r="A24" s="255" t="s">
        <v>318</v>
      </c>
      <c r="B24" s="256">
        <v>4563</v>
      </c>
    </row>
    <row r="25" spans="1:2" ht="12.75">
      <c r="A25" s="255" t="s">
        <v>319</v>
      </c>
      <c r="B25" s="256">
        <f>B23-B24</f>
        <v>111074</v>
      </c>
    </row>
    <row r="26" spans="1:2" ht="12.75">
      <c r="A26" s="255" t="s">
        <v>320</v>
      </c>
      <c r="B26" s="256">
        <v>0</v>
      </c>
    </row>
    <row r="27" spans="1:2" ht="12.75">
      <c r="A27" s="255" t="s">
        <v>321</v>
      </c>
      <c r="B27" s="256">
        <v>0</v>
      </c>
    </row>
  </sheetData>
  <sheetProtection/>
  <mergeCells count="3">
    <mergeCell ref="A1:B1"/>
    <mergeCell ref="A4:B4"/>
    <mergeCell ref="A5:B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125" style="258" customWidth="1"/>
    <col min="2" max="2" width="69.625" style="258" customWidth="1"/>
    <col min="3" max="3" width="9.50390625" style="258" customWidth="1"/>
    <col min="4" max="4" width="9.125" style="258" customWidth="1"/>
    <col min="5" max="5" width="8.625" style="278" customWidth="1"/>
    <col min="6" max="16384" width="9.375" style="252" customWidth="1"/>
  </cols>
  <sheetData>
    <row r="1" spans="2:5" ht="12.75">
      <c r="B1" s="433" t="s">
        <v>543</v>
      </c>
      <c r="C1" s="433"/>
      <c r="D1" s="433"/>
      <c r="E1" s="433"/>
    </row>
    <row r="4" spans="1:5" ht="12.75">
      <c r="A4" s="441" t="s">
        <v>322</v>
      </c>
      <c r="B4" s="441"/>
      <c r="C4" s="441"/>
      <c r="D4" s="441"/>
      <c r="E4" s="441"/>
    </row>
    <row r="5" spans="1:5" ht="12.75">
      <c r="A5" s="441" t="s">
        <v>302</v>
      </c>
      <c r="B5" s="441"/>
      <c r="C5" s="441"/>
      <c r="D5" s="441"/>
      <c r="E5" s="441"/>
    </row>
    <row r="6" spans="1:5" ht="12.75">
      <c r="A6" s="441" t="s">
        <v>535</v>
      </c>
      <c r="B6" s="441"/>
      <c r="C6" s="441"/>
      <c r="D6" s="441"/>
      <c r="E6" s="441"/>
    </row>
    <row r="7" spans="1:5" ht="12.75">
      <c r="A7" s="441" t="s">
        <v>323</v>
      </c>
      <c r="B7" s="441"/>
      <c r="C7" s="441"/>
      <c r="D7" s="441"/>
      <c r="E7" s="441"/>
    </row>
    <row r="9" spans="4:5" ht="12.75">
      <c r="D9" s="442" t="s">
        <v>0</v>
      </c>
      <c r="E9" s="442"/>
    </row>
    <row r="10" spans="1:5" ht="35.25" customHeight="1">
      <c r="A10" s="436" t="s">
        <v>324</v>
      </c>
      <c r="B10" s="437" t="s">
        <v>325</v>
      </c>
      <c r="C10" s="259" t="s">
        <v>326</v>
      </c>
      <c r="D10" s="259" t="s">
        <v>327</v>
      </c>
      <c r="E10" s="438" t="s">
        <v>328</v>
      </c>
    </row>
    <row r="11" spans="1:5" ht="12.75">
      <c r="A11" s="436"/>
      <c r="B11" s="437"/>
      <c r="C11" s="439" t="s">
        <v>329</v>
      </c>
      <c r="D11" s="439"/>
      <c r="E11" s="438"/>
    </row>
    <row r="12" spans="1:5" s="261" customFormat="1" ht="12.75">
      <c r="A12" s="260">
        <v>1</v>
      </c>
      <c r="B12" s="260">
        <v>2</v>
      </c>
      <c r="C12" s="260">
        <v>3</v>
      </c>
      <c r="D12" s="260">
        <v>4</v>
      </c>
      <c r="E12" s="260">
        <v>5</v>
      </c>
    </row>
    <row r="13" spans="1:5" ht="12.75">
      <c r="A13" s="262" t="s">
        <v>330</v>
      </c>
      <c r="B13" s="263" t="s">
        <v>331</v>
      </c>
      <c r="C13" s="264">
        <v>4308</v>
      </c>
      <c r="D13" s="264">
        <v>3015</v>
      </c>
      <c r="E13" s="265">
        <f aca="true" t="shared" si="0" ref="E13:E20">D13/C13*100</f>
        <v>69.98607242339833</v>
      </c>
    </row>
    <row r="14" spans="1:5" ht="12.75">
      <c r="A14" s="266" t="s">
        <v>332</v>
      </c>
      <c r="B14" s="267" t="s">
        <v>333</v>
      </c>
      <c r="C14" s="268">
        <v>4308</v>
      </c>
      <c r="D14" s="268">
        <f>SUM(D13)</f>
        <v>3015</v>
      </c>
      <c r="E14" s="269">
        <f t="shared" si="0"/>
        <v>69.98607242339833</v>
      </c>
    </row>
    <row r="15" spans="1:5" ht="12.75">
      <c r="A15" s="262" t="s">
        <v>334</v>
      </c>
      <c r="B15" s="263" t="s">
        <v>335</v>
      </c>
      <c r="C15" s="264">
        <v>822139</v>
      </c>
      <c r="D15" s="264">
        <v>973459</v>
      </c>
      <c r="E15" s="265">
        <f t="shared" si="0"/>
        <v>118.40564673370318</v>
      </c>
    </row>
    <row r="16" spans="1:5" ht="12.75">
      <c r="A16" s="266" t="s">
        <v>336</v>
      </c>
      <c r="B16" s="263" t="s">
        <v>337</v>
      </c>
      <c r="C16" s="264"/>
      <c r="D16" s="264"/>
      <c r="E16" s="265"/>
    </row>
    <row r="17" spans="1:5" ht="12.75">
      <c r="A17" s="262" t="s">
        <v>338</v>
      </c>
      <c r="B17" s="263" t="s">
        <v>339</v>
      </c>
      <c r="C17" s="264"/>
      <c r="D17" s="264"/>
      <c r="E17" s="265"/>
    </row>
    <row r="18" spans="1:6" ht="12.75">
      <c r="A18" s="266" t="s">
        <v>340</v>
      </c>
      <c r="B18" s="263" t="s">
        <v>341</v>
      </c>
      <c r="C18" s="264"/>
      <c r="D18" s="264"/>
      <c r="E18" s="265"/>
      <c r="F18" s="270"/>
    </row>
    <row r="19" spans="1:5" ht="12.75">
      <c r="A19" s="262" t="s">
        <v>342</v>
      </c>
      <c r="B19" s="263" t="s">
        <v>343</v>
      </c>
      <c r="C19" s="264">
        <v>3118</v>
      </c>
      <c r="D19" s="264">
        <v>2032</v>
      </c>
      <c r="E19" s="265">
        <f t="shared" si="0"/>
        <v>65.16998075689544</v>
      </c>
    </row>
    <row r="20" spans="1:5" ht="12.75">
      <c r="A20" s="266" t="s">
        <v>344</v>
      </c>
      <c r="B20" s="263" t="s">
        <v>345</v>
      </c>
      <c r="C20" s="264">
        <v>24605</v>
      </c>
      <c r="D20" s="264">
        <v>43346</v>
      </c>
      <c r="E20" s="265">
        <f t="shared" si="0"/>
        <v>176.16744564112986</v>
      </c>
    </row>
    <row r="21" spans="1:5" ht="12.75">
      <c r="A21" s="262" t="s">
        <v>346</v>
      </c>
      <c r="B21" s="263" t="s">
        <v>347</v>
      </c>
      <c r="C21" s="264">
        <v>0</v>
      </c>
      <c r="D21" s="264">
        <v>0</v>
      </c>
      <c r="E21" s="265"/>
    </row>
    <row r="22" spans="1:5" ht="12.75">
      <c r="A22" s="266" t="s">
        <v>348</v>
      </c>
      <c r="B22" s="267" t="s">
        <v>349</v>
      </c>
      <c r="C22" s="268">
        <f>SUM(C15:C21)</f>
        <v>849862</v>
      </c>
      <c r="D22" s="268">
        <f>SUM(D15:D21)</f>
        <v>1018837</v>
      </c>
      <c r="E22" s="269">
        <f>D22/C22*100</f>
        <v>119.88263976975084</v>
      </c>
    </row>
    <row r="23" spans="1:5" ht="12.75">
      <c r="A23" s="262" t="s">
        <v>350</v>
      </c>
      <c r="B23" s="263" t="s">
        <v>351</v>
      </c>
      <c r="C23" s="264">
        <v>405</v>
      </c>
      <c r="D23" s="264">
        <v>405</v>
      </c>
      <c r="E23" s="265">
        <f>D23/C23*100</f>
        <v>100</v>
      </c>
    </row>
    <row r="24" spans="1:5" ht="12.75">
      <c r="A24" s="266" t="s">
        <v>352</v>
      </c>
      <c r="B24" s="263" t="s">
        <v>353</v>
      </c>
      <c r="C24" s="264">
        <v>0</v>
      </c>
      <c r="D24" s="264">
        <v>0</v>
      </c>
      <c r="E24" s="265"/>
    </row>
    <row r="25" spans="1:5" ht="12.75">
      <c r="A25" s="262" t="s">
        <v>354</v>
      </c>
      <c r="B25" s="263" t="s">
        <v>355</v>
      </c>
      <c r="C25" s="264">
        <v>0</v>
      </c>
      <c r="D25" s="264">
        <v>0</v>
      </c>
      <c r="E25" s="265"/>
    </row>
    <row r="26" spans="1:5" ht="12.75">
      <c r="A26" s="266" t="s">
        <v>356</v>
      </c>
      <c r="B26" s="267" t="s">
        <v>357</v>
      </c>
      <c r="C26" s="268">
        <v>405</v>
      </c>
      <c r="D26" s="268">
        <v>405</v>
      </c>
      <c r="E26" s="269">
        <f>D26/C26*100</f>
        <v>100</v>
      </c>
    </row>
    <row r="27" spans="1:5" ht="12.75">
      <c r="A27" s="262" t="s">
        <v>358</v>
      </c>
      <c r="B27" s="263" t="s">
        <v>359</v>
      </c>
      <c r="C27" s="264">
        <v>0</v>
      </c>
      <c r="D27" s="264">
        <v>0</v>
      </c>
      <c r="E27" s="265"/>
    </row>
    <row r="28" spans="1:5" ht="12.75">
      <c r="A28" s="266" t="s">
        <v>360</v>
      </c>
      <c r="B28" s="263" t="s">
        <v>361</v>
      </c>
      <c r="C28" s="264">
        <v>0</v>
      </c>
      <c r="D28" s="264">
        <v>0</v>
      </c>
      <c r="E28" s="265"/>
    </row>
    <row r="29" spans="1:5" ht="12.75">
      <c r="A29" s="262" t="s">
        <v>362</v>
      </c>
      <c r="B29" s="267" t="s">
        <v>363</v>
      </c>
      <c r="C29" s="268">
        <v>0</v>
      </c>
      <c r="D29" s="268">
        <v>0</v>
      </c>
      <c r="E29" s="265"/>
    </row>
    <row r="30" spans="1:5" ht="12.75">
      <c r="A30" s="266" t="s">
        <v>364</v>
      </c>
      <c r="B30" s="267" t="s">
        <v>365</v>
      </c>
      <c r="C30" s="268">
        <f>C22+C26+C14</f>
        <v>854575</v>
      </c>
      <c r="D30" s="268">
        <f>D22+D26+D14</f>
        <v>1022257</v>
      </c>
      <c r="E30" s="269">
        <f>D30/C30*100</f>
        <v>119.62168329286487</v>
      </c>
    </row>
    <row r="31" spans="1:5" ht="12.75">
      <c r="A31" s="262" t="s">
        <v>366</v>
      </c>
      <c r="B31" s="267" t="s">
        <v>367</v>
      </c>
      <c r="C31" s="268">
        <v>1469</v>
      </c>
      <c r="D31" s="268">
        <v>1422</v>
      </c>
      <c r="E31" s="269">
        <f>D31/C31*100</f>
        <v>96.80054458815522</v>
      </c>
    </row>
    <row r="32" spans="1:5" ht="12.75">
      <c r="A32" s="266" t="s">
        <v>368</v>
      </c>
      <c r="B32" s="267" t="s">
        <v>369</v>
      </c>
      <c r="C32" s="268">
        <v>0</v>
      </c>
      <c r="D32" s="268">
        <v>0</v>
      </c>
      <c r="E32" s="269"/>
    </row>
    <row r="33" spans="1:5" ht="12.75">
      <c r="A33" s="262" t="s">
        <v>370</v>
      </c>
      <c r="B33" s="267" t="s">
        <v>371</v>
      </c>
      <c r="C33" s="268">
        <f>SUM(C31:C32)</f>
        <v>1469</v>
      </c>
      <c r="D33" s="268">
        <f>SUM(D31:D32)</f>
        <v>1422</v>
      </c>
      <c r="E33" s="269">
        <f>D33/C33*100</f>
        <v>96.80054458815522</v>
      </c>
    </row>
    <row r="34" spans="1:5" ht="12.75">
      <c r="A34" s="266" t="s">
        <v>372</v>
      </c>
      <c r="B34" s="263" t="s">
        <v>373</v>
      </c>
      <c r="C34" s="264">
        <v>0</v>
      </c>
      <c r="D34" s="264">
        <v>0</v>
      </c>
      <c r="E34" s="265"/>
    </row>
    <row r="35" spans="1:5" ht="12.75">
      <c r="A35" s="262" t="s">
        <v>374</v>
      </c>
      <c r="B35" s="263" t="s">
        <v>375</v>
      </c>
      <c r="C35" s="264">
        <v>347</v>
      </c>
      <c r="D35" s="264">
        <v>344</v>
      </c>
      <c r="E35" s="265">
        <f>D35/C35*100</f>
        <v>99.13544668587896</v>
      </c>
    </row>
    <row r="36" spans="1:5" ht="12.75">
      <c r="A36" s="266" t="s">
        <v>376</v>
      </c>
      <c r="B36" s="263" t="s">
        <v>377</v>
      </c>
      <c r="C36" s="264">
        <v>52213</v>
      </c>
      <c r="D36" s="264">
        <v>116495</v>
      </c>
      <c r="E36" s="265">
        <f>D36/C36*100</f>
        <v>223.11493306264722</v>
      </c>
    </row>
    <row r="37" spans="1:5" ht="12.75">
      <c r="A37" s="262" t="s">
        <v>378</v>
      </c>
      <c r="B37" s="263" t="s">
        <v>379</v>
      </c>
      <c r="C37" s="264">
        <v>0</v>
      </c>
      <c r="D37" s="264">
        <v>0</v>
      </c>
      <c r="E37" s="265"/>
    </row>
    <row r="38" spans="1:5" ht="12.75">
      <c r="A38" s="266" t="s">
        <v>380</v>
      </c>
      <c r="B38" s="263" t="s">
        <v>381</v>
      </c>
      <c r="C38" s="264">
        <v>0</v>
      </c>
      <c r="D38" s="264">
        <v>0</v>
      </c>
      <c r="E38" s="265"/>
    </row>
    <row r="39" spans="1:5" ht="12.75">
      <c r="A39" s="262" t="s">
        <v>382</v>
      </c>
      <c r="B39" s="267" t="s">
        <v>383</v>
      </c>
      <c r="C39" s="268">
        <f>SUM(C34:C38)</f>
        <v>52560</v>
      </c>
      <c r="D39" s="268">
        <f>SUM(D34:D38)</f>
        <v>116839</v>
      </c>
      <c r="E39" s="269">
        <f>D39/C39*100</f>
        <v>222.29642313546424</v>
      </c>
    </row>
    <row r="40" spans="1:5" ht="12.75">
      <c r="A40" s="266" t="s">
        <v>384</v>
      </c>
      <c r="B40" s="267" t="s">
        <v>385</v>
      </c>
      <c r="C40" s="268">
        <v>12346</v>
      </c>
      <c r="D40" s="268">
        <v>7572</v>
      </c>
      <c r="E40" s="269">
        <f>D40/C40*100</f>
        <v>61.331605378260164</v>
      </c>
    </row>
    <row r="41" spans="1:5" ht="12.75">
      <c r="A41" s="262" t="s">
        <v>386</v>
      </c>
      <c r="B41" s="267" t="s">
        <v>387</v>
      </c>
      <c r="C41" s="268">
        <v>0</v>
      </c>
      <c r="D41" s="268">
        <v>13137</v>
      </c>
      <c r="E41" s="269"/>
    </row>
    <row r="42" spans="1:5" ht="12.75">
      <c r="A42" s="266" t="s">
        <v>388</v>
      </c>
      <c r="B42" s="267" t="s">
        <v>389</v>
      </c>
      <c r="C42" s="268">
        <v>803</v>
      </c>
      <c r="D42" s="268">
        <v>70</v>
      </c>
      <c r="E42" s="269">
        <f>D42/C42*100</f>
        <v>8.7173100871731</v>
      </c>
    </row>
    <row r="43" spans="1:5" ht="12.75">
      <c r="A43" s="262" t="s">
        <v>390</v>
      </c>
      <c r="B43" s="267" t="s">
        <v>391</v>
      </c>
      <c r="C43" s="268">
        <f>SUM(C40:C42)</f>
        <v>13149</v>
      </c>
      <c r="D43" s="268">
        <f>SUM(D40:D42)</f>
        <v>20779</v>
      </c>
      <c r="E43" s="269">
        <f>D43/C43*100</f>
        <v>158.02722640504982</v>
      </c>
    </row>
    <row r="44" spans="1:5" ht="12.75">
      <c r="A44" s="266" t="s">
        <v>392</v>
      </c>
      <c r="B44" s="267" t="s">
        <v>393</v>
      </c>
      <c r="C44" s="268">
        <v>-569</v>
      </c>
      <c r="D44" s="268">
        <v>-311</v>
      </c>
      <c r="E44" s="269">
        <f>D44/C44*100</f>
        <v>54.6572934973638</v>
      </c>
    </row>
    <row r="45" spans="1:5" ht="12.75">
      <c r="A45" s="262" t="s">
        <v>394</v>
      </c>
      <c r="B45" s="267" t="s">
        <v>395</v>
      </c>
      <c r="C45" s="268">
        <v>0</v>
      </c>
      <c r="D45" s="268">
        <v>43</v>
      </c>
      <c r="E45" s="269"/>
    </row>
    <row r="46" spans="1:5" ht="12.75">
      <c r="A46" s="266" t="s">
        <v>396</v>
      </c>
      <c r="B46" s="267" t="s">
        <v>397</v>
      </c>
      <c r="C46" s="268">
        <f>C30+C33+C39+C43+C44+C45</f>
        <v>921184</v>
      </c>
      <c r="D46" s="268">
        <f>D30+D33+D39+D43+D44+D45</f>
        <v>1161029</v>
      </c>
      <c r="E46" s="269">
        <f>D46/C46*100</f>
        <v>126.03660072254837</v>
      </c>
    </row>
    <row r="47" spans="1:5" ht="12.75">
      <c r="A47" s="271"/>
      <c r="B47" s="272"/>
      <c r="C47" s="273"/>
      <c r="D47" s="273"/>
      <c r="E47" s="274"/>
    </row>
    <row r="48" spans="1:5" s="275" customFormat="1" ht="12.75">
      <c r="A48" s="271"/>
      <c r="B48" s="272"/>
      <c r="C48" s="273"/>
      <c r="D48" s="273"/>
      <c r="E48" s="274"/>
    </row>
    <row r="49" spans="1:5" s="275" customFormat="1" ht="12.75">
      <c r="A49" s="271"/>
      <c r="B49" s="272"/>
      <c r="C49" s="273"/>
      <c r="D49" s="273"/>
      <c r="E49" s="274"/>
    </row>
    <row r="50" spans="1:5" s="275" customFormat="1" ht="12.75">
      <c r="A50" s="271"/>
      <c r="B50" s="272"/>
      <c r="C50" s="273"/>
      <c r="D50" s="273"/>
      <c r="E50" s="274"/>
    </row>
    <row r="51" spans="1:5" s="275" customFormat="1" ht="12.75">
      <c r="A51" s="271"/>
      <c r="B51" s="272"/>
      <c r="C51" s="273"/>
      <c r="D51" s="273"/>
      <c r="E51" s="274"/>
    </row>
    <row r="52" spans="1:5" s="275" customFormat="1" ht="12.75">
      <c r="A52" s="271"/>
      <c r="B52" s="272"/>
      <c r="C52" s="440" t="s">
        <v>398</v>
      </c>
      <c r="D52" s="440"/>
      <c r="E52" s="440"/>
    </row>
    <row r="53" spans="1:5" s="275" customFormat="1" ht="12.75">
      <c r="A53" s="271"/>
      <c r="B53" s="272"/>
      <c r="C53" s="273"/>
      <c r="D53" s="273"/>
      <c r="E53" s="274"/>
    </row>
    <row r="54" spans="1:5" s="275" customFormat="1" ht="12.75">
      <c r="A54" s="271"/>
      <c r="B54" s="272"/>
      <c r="C54" s="273"/>
      <c r="D54" s="273"/>
      <c r="E54" s="274"/>
    </row>
    <row r="55" spans="1:5" s="275" customFormat="1" ht="12.75">
      <c r="A55" s="436" t="s">
        <v>324</v>
      </c>
      <c r="B55" s="437" t="s">
        <v>399</v>
      </c>
      <c r="C55" s="259" t="s">
        <v>326</v>
      </c>
      <c r="D55" s="259" t="s">
        <v>327</v>
      </c>
      <c r="E55" s="438" t="s">
        <v>328</v>
      </c>
    </row>
    <row r="56" spans="1:5" s="275" customFormat="1" ht="32.25" customHeight="1">
      <c r="A56" s="436"/>
      <c r="B56" s="437"/>
      <c r="C56" s="439" t="s">
        <v>329</v>
      </c>
      <c r="D56" s="439"/>
      <c r="E56" s="438"/>
    </row>
    <row r="57" spans="1:5" s="275" customFormat="1" ht="12.75">
      <c r="A57" s="260">
        <v>1</v>
      </c>
      <c r="B57" s="260">
        <v>2</v>
      </c>
      <c r="C57" s="260">
        <v>3</v>
      </c>
      <c r="D57" s="260">
        <v>4</v>
      </c>
      <c r="E57" s="260">
        <v>5</v>
      </c>
    </row>
    <row r="58" spans="1:5" ht="12.75">
      <c r="A58" s="262">
        <v>35</v>
      </c>
      <c r="B58" s="263" t="s">
        <v>400</v>
      </c>
      <c r="C58" s="264">
        <v>1028365</v>
      </c>
      <c r="D58" s="264">
        <v>1028365</v>
      </c>
      <c r="E58" s="265">
        <f>D58/C58*100</f>
        <v>100</v>
      </c>
    </row>
    <row r="59" spans="1:5" ht="12.75">
      <c r="A59" s="262">
        <v>36</v>
      </c>
      <c r="B59" s="263" t="s">
        <v>401</v>
      </c>
      <c r="C59" s="264">
        <v>0</v>
      </c>
      <c r="D59" s="264">
        <v>0</v>
      </c>
      <c r="E59" s="265"/>
    </row>
    <row r="60" spans="1:5" ht="12.75">
      <c r="A60" s="262">
        <v>37</v>
      </c>
      <c r="B60" s="263" t="s">
        <v>402</v>
      </c>
      <c r="C60" s="264">
        <v>10924</v>
      </c>
      <c r="D60" s="264">
        <v>10924</v>
      </c>
      <c r="E60" s="265">
        <f>D60/C60*100</f>
        <v>100</v>
      </c>
    </row>
    <row r="61" spans="1:5" ht="12.75">
      <c r="A61" s="262">
        <v>38</v>
      </c>
      <c r="B61" s="263" t="s">
        <v>403</v>
      </c>
      <c r="C61" s="264">
        <v>-328562</v>
      </c>
      <c r="D61" s="264">
        <v>-301996</v>
      </c>
      <c r="E61" s="265">
        <f>D61/C61*100</f>
        <v>91.91446363243467</v>
      </c>
    </row>
    <row r="62" spans="1:5" ht="12.75">
      <c r="A62" s="262">
        <v>39</v>
      </c>
      <c r="B62" s="263" t="s">
        <v>404</v>
      </c>
      <c r="C62" s="264">
        <v>0</v>
      </c>
      <c r="D62" s="264">
        <v>0</v>
      </c>
      <c r="E62" s="265"/>
    </row>
    <row r="63" spans="1:5" ht="12.75">
      <c r="A63" s="262">
        <v>40</v>
      </c>
      <c r="B63" s="263" t="s">
        <v>405</v>
      </c>
      <c r="C63" s="264">
        <v>26566</v>
      </c>
      <c r="D63" s="264">
        <v>-705</v>
      </c>
      <c r="E63" s="265">
        <f>D63/C63*100</f>
        <v>-2.653767974102236</v>
      </c>
    </row>
    <row r="64" spans="1:5" ht="12.75">
      <c r="A64" s="262">
        <v>41</v>
      </c>
      <c r="B64" s="267" t="s">
        <v>406</v>
      </c>
      <c r="C64" s="268">
        <v>737293</v>
      </c>
      <c r="D64" s="268">
        <f>SUM(D58:D63)</f>
        <v>736588</v>
      </c>
      <c r="E64" s="269">
        <f>D64/C64*100</f>
        <v>99.9043799412174</v>
      </c>
    </row>
    <row r="65" spans="1:5" ht="12.75">
      <c r="A65" s="262">
        <v>42</v>
      </c>
      <c r="B65" s="267" t="s">
        <v>407</v>
      </c>
      <c r="C65" s="268"/>
      <c r="D65" s="268">
        <v>4563</v>
      </c>
      <c r="E65" s="269"/>
    </row>
    <row r="66" spans="1:5" ht="12.75">
      <c r="A66" s="262">
        <v>43</v>
      </c>
      <c r="B66" s="267" t="s">
        <v>408</v>
      </c>
      <c r="C66" s="268">
        <v>2235</v>
      </c>
      <c r="D66" s="268">
        <v>5523</v>
      </c>
      <c r="E66" s="269">
        <f>D66/C66*100</f>
        <v>247.11409395973158</v>
      </c>
    </row>
    <row r="67" spans="1:5" s="276" customFormat="1" ht="12.75">
      <c r="A67" s="262">
        <v>44</v>
      </c>
      <c r="B67" s="267" t="s">
        <v>409</v>
      </c>
      <c r="C67" s="268">
        <v>1483</v>
      </c>
      <c r="D67" s="268">
        <v>250</v>
      </c>
      <c r="E67" s="269">
        <f>D67/C67*100</f>
        <v>16.857720836142953</v>
      </c>
    </row>
    <row r="68" spans="1:5" ht="12.75">
      <c r="A68" s="262">
        <v>45</v>
      </c>
      <c r="B68" s="267" t="s">
        <v>410</v>
      </c>
      <c r="C68" s="268">
        <f>SUM(C65:C67)</f>
        <v>3718</v>
      </c>
      <c r="D68" s="268">
        <f>SUM(D65:D67)</f>
        <v>10336</v>
      </c>
      <c r="E68" s="269">
        <f>D68/C68*100</f>
        <v>277.9989241527703</v>
      </c>
    </row>
    <row r="69" spans="1:5" ht="12.75">
      <c r="A69" s="262">
        <v>46</v>
      </c>
      <c r="B69" s="267" t="s">
        <v>411</v>
      </c>
      <c r="C69" s="268">
        <v>0</v>
      </c>
      <c r="D69" s="268">
        <v>0</v>
      </c>
      <c r="E69" s="269"/>
    </row>
    <row r="70" spans="1:5" ht="21">
      <c r="A70" s="262">
        <v>47</v>
      </c>
      <c r="B70" s="277" t="s">
        <v>412</v>
      </c>
      <c r="C70" s="268">
        <v>0</v>
      </c>
      <c r="D70" s="268">
        <v>0</v>
      </c>
      <c r="E70" s="269"/>
    </row>
    <row r="71" spans="1:5" ht="12.75">
      <c r="A71" s="262">
        <v>48</v>
      </c>
      <c r="B71" s="267" t="s">
        <v>413</v>
      </c>
      <c r="C71" s="268">
        <v>180173</v>
      </c>
      <c r="D71" s="268">
        <v>414105</v>
      </c>
      <c r="E71" s="269">
        <f>D71/C71*100</f>
        <v>229.83743402174576</v>
      </c>
    </row>
    <row r="72" spans="1:5" ht="12.75">
      <c r="A72" s="262">
        <v>49</v>
      </c>
      <c r="B72" s="267" t="s">
        <v>414</v>
      </c>
      <c r="C72" s="268">
        <f>C64+C68+C71+C69+C70</f>
        <v>921184</v>
      </c>
      <c r="D72" s="268">
        <f>D64+D68+D71+D69+D70</f>
        <v>1161029</v>
      </c>
      <c r="E72" s="269">
        <f>D72/C72*100</f>
        <v>126.03660072254837</v>
      </c>
    </row>
  </sheetData>
  <sheetProtection/>
  <mergeCells count="15">
    <mergeCell ref="B1:E1"/>
    <mergeCell ref="A4:E4"/>
    <mergeCell ref="A5:E5"/>
    <mergeCell ref="A6:E6"/>
    <mergeCell ref="A7:E7"/>
    <mergeCell ref="D9:E9"/>
    <mergeCell ref="A10:A11"/>
    <mergeCell ref="B10:B11"/>
    <mergeCell ref="E10:E11"/>
    <mergeCell ref="C11:D11"/>
    <mergeCell ref="C52:E52"/>
    <mergeCell ref="A55:A56"/>
    <mergeCell ref="B55:B56"/>
    <mergeCell ref="E55:E56"/>
    <mergeCell ref="C56:D5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="120" zoomScaleNormal="120" zoomScaleSheetLayoutView="100" workbookViewId="0" topLeftCell="A1">
      <selection activeCell="C1" sqref="C1:G1"/>
    </sheetView>
  </sheetViews>
  <sheetFormatPr defaultColWidth="9.00390625" defaultRowHeight="12.75"/>
  <cols>
    <col min="1" max="1" width="15.875" style="13" customWidth="1"/>
    <col min="2" max="2" width="56.125" style="13" customWidth="1"/>
    <col min="3" max="3" width="6.625" style="13" customWidth="1"/>
    <col min="4" max="4" width="12.125" style="39" customWidth="1"/>
    <col min="5" max="5" width="10.625" style="1" customWidth="1"/>
    <col min="6" max="6" width="11.125" style="1" customWidth="1"/>
    <col min="7" max="7" width="10.125" style="1" customWidth="1"/>
    <col min="8" max="16384" width="9.375" style="1" customWidth="1"/>
  </cols>
  <sheetData>
    <row r="1" spans="1:7" ht="15.75">
      <c r="A1" s="1"/>
      <c r="C1" s="443" t="s">
        <v>544</v>
      </c>
      <c r="D1" s="443"/>
      <c r="E1" s="443"/>
      <c r="F1" s="443"/>
      <c r="G1" s="443"/>
    </row>
    <row r="2" spans="1:4" ht="15.75">
      <c r="A2" s="1"/>
      <c r="B2" s="54"/>
      <c r="C2" s="54"/>
      <c r="D2" s="54"/>
    </row>
    <row r="3" spans="1:7" ht="15.75">
      <c r="A3" s="422" t="s">
        <v>215</v>
      </c>
      <c r="B3" s="422"/>
      <c r="C3" s="422"/>
      <c r="D3" s="422"/>
      <c r="E3" s="422"/>
      <c r="F3" s="422"/>
      <c r="G3" s="422"/>
    </row>
    <row r="4" spans="1:7" ht="15.75">
      <c r="A4" s="422" t="s">
        <v>239</v>
      </c>
      <c r="B4" s="422"/>
      <c r="C4" s="422"/>
      <c r="D4" s="422"/>
      <c r="E4" s="422"/>
      <c r="F4" s="422"/>
      <c r="G4" s="422"/>
    </row>
    <row r="6" spans="1:7" ht="15.75" customHeight="1">
      <c r="A6" s="429"/>
      <c r="B6" s="429"/>
      <c r="C6" s="22"/>
      <c r="G6" s="50" t="s">
        <v>0</v>
      </c>
    </row>
    <row r="7" spans="1:7" ht="24.75">
      <c r="A7" s="80" t="s">
        <v>1</v>
      </c>
      <c r="B7" s="80" t="s">
        <v>2</v>
      </c>
      <c r="C7" s="80" t="s">
        <v>214</v>
      </c>
      <c r="D7" s="80" t="s">
        <v>248</v>
      </c>
      <c r="E7" s="80" t="s">
        <v>245</v>
      </c>
      <c r="F7" s="80" t="s">
        <v>254</v>
      </c>
      <c r="G7" s="101" t="s">
        <v>242</v>
      </c>
    </row>
    <row r="8" spans="1:7" s="36" customFormat="1" ht="12">
      <c r="A8" s="82">
        <v>1</v>
      </c>
      <c r="B8" s="82">
        <v>2</v>
      </c>
      <c r="C8" s="81">
        <v>3</v>
      </c>
      <c r="D8" s="82">
        <v>4</v>
      </c>
      <c r="E8" s="49">
        <v>5</v>
      </c>
      <c r="F8" s="48">
        <v>6</v>
      </c>
      <c r="G8" s="48">
        <v>7</v>
      </c>
    </row>
    <row r="9" spans="1:7" s="37" customFormat="1" ht="12" customHeight="1">
      <c r="A9" s="80" t="s">
        <v>123</v>
      </c>
      <c r="B9" s="64" t="s">
        <v>67</v>
      </c>
      <c r="C9" s="68"/>
      <c r="D9" s="41">
        <f>D10+D21+D28+D38</f>
        <v>7866</v>
      </c>
      <c r="E9" s="38">
        <f>E10+E21+E28+E38</f>
        <v>7866</v>
      </c>
      <c r="F9" s="38">
        <f>F10+F21+F28+F38</f>
        <v>7998</v>
      </c>
      <c r="G9" s="38">
        <f>F9/E9*100</f>
        <v>101.67810831426391</v>
      </c>
    </row>
    <row r="10" spans="1:7" s="2" customFormat="1" ht="12" customHeight="1">
      <c r="A10" s="65" t="s">
        <v>175</v>
      </c>
      <c r="B10" s="65" t="s">
        <v>132</v>
      </c>
      <c r="C10" s="65" t="s">
        <v>93</v>
      </c>
      <c r="D10" s="59">
        <f>D18+D11</f>
        <v>0</v>
      </c>
      <c r="E10" s="42">
        <f>E18+E11</f>
        <v>0</v>
      </c>
      <c r="F10" s="42">
        <f>F18+F11</f>
        <v>0</v>
      </c>
      <c r="G10" s="42">
        <f>G18+G11</f>
        <v>0</v>
      </c>
    </row>
    <row r="11" spans="1:7" s="2" customFormat="1" ht="12" customHeight="1">
      <c r="A11" s="88" t="s">
        <v>124</v>
      </c>
      <c r="B11" s="66" t="s">
        <v>125</v>
      </c>
      <c r="C11" s="66" t="s">
        <v>89</v>
      </c>
      <c r="D11" s="40">
        <f>SUM(D12:D17)</f>
        <v>0</v>
      </c>
      <c r="E11" s="43">
        <f>SUM(E12:E17)</f>
        <v>0</v>
      </c>
      <c r="F11" s="43">
        <f>SUM(F12:F17)</f>
        <v>0</v>
      </c>
      <c r="G11" s="43">
        <f>SUM(G12:G17)</f>
        <v>0</v>
      </c>
    </row>
    <row r="12" spans="1:7" s="2" customFormat="1" ht="12" customHeight="1">
      <c r="A12" s="89" t="s">
        <v>126</v>
      </c>
      <c r="B12" s="67" t="s">
        <v>78</v>
      </c>
      <c r="C12" s="68" t="s">
        <v>77</v>
      </c>
      <c r="D12" s="61"/>
      <c r="E12" s="44"/>
      <c r="F12" s="44"/>
      <c r="G12" s="44"/>
    </row>
    <row r="13" spans="1:7" s="3" customFormat="1" ht="12" customHeight="1">
      <c r="A13" s="89" t="s">
        <v>127</v>
      </c>
      <c r="B13" s="68" t="s">
        <v>80</v>
      </c>
      <c r="C13" s="68" t="s">
        <v>79</v>
      </c>
      <c r="D13" s="40"/>
      <c r="E13" s="43"/>
      <c r="F13" s="43"/>
      <c r="G13" s="43"/>
    </row>
    <row r="14" spans="1:7" s="3" customFormat="1" ht="12" customHeight="1">
      <c r="A14" s="89" t="s">
        <v>128</v>
      </c>
      <c r="B14" s="68" t="s">
        <v>82</v>
      </c>
      <c r="C14" s="68" t="s">
        <v>81</v>
      </c>
      <c r="D14" s="40"/>
      <c r="E14" s="43"/>
      <c r="F14" s="43"/>
      <c r="G14" s="43"/>
    </row>
    <row r="15" spans="1:7" s="3" customFormat="1" ht="12" customHeight="1">
      <c r="A15" s="89" t="s">
        <v>129</v>
      </c>
      <c r="B15" s="68" t="s">
        <v>84</v>
      </c>
      <c r="C15" s="68" t="s">
        <v>83</v>
      </c>
      <c r="D15" s="40"/>
      <c r="E15" s="43"/>
      <c r="F15" s="43"/>
      <c r="G15" s="43"/>
    </row>
    <row r="16" spans="1:7" s="3" customFormat="1" ht="12" customHeight="1">
      <c r="A16" s="89" t="s">
        <v>130</v>
      </c>
      <c r="B16" s="68" t="s">
        <v>86</v>
      </c>
      <c r="C16" s="68" t="s">
        <v>85</v>
      </c>
      <c r="D16" s="40"/>
      <c r="E16" s="43"/>
      <c r="F16" s="43"/>
      <c r="G16" s="43"/>
    </row>
    <row r="17" spans="1:7" s="3" customFormat="1" ht="12" customHeight="1">
      <c r="A17" s="89" t="s">
        <v>131</v>
      </c>
      <c r="B17" s="68" t="s">
        <v>88</v>
      </c>
      <c r="C17" s="68" t="s">
        <v>87</v>
      </c>
      <c r="D17" s="40"/>
      <c r="E17" s="43"/>
      <c r="F17" s="43"/>
      <c r="G17" s="43"/>
    </row>
    <row r="18" spans="1:7" s="3" customFormat="1" ht="12" customHeight="1">
      <c r="A18" s="88" t="s">
        <v>134</v>
      </c>
      <c r="B18" s="66" t="s">
        <v>92</v>
      </c>
      <c r="C18" s="66" t="s">
        <v>91</v>
      </c>
      <c r="D18" s="60">
        <f>SUM(D19:D20)</f>
        <v>0</v>
      </c>
      <c r="E18" s="45">
        <f>SUM(E19:E20)</f>
        <v>0</v>
      </c>
      <c r="F18" s="45">
        <f>SUM(F19:F20)</f>
        <v>0</v>
      </c>
      <c r="G18" s="45">
        <f>SUM(G19:G20)</f>
        <v>0</v>
      </c>
    </row>
    <row r="19" spans="1:7" s="23" customFormat="1" ht="12" customHeight="1">
      <c r="A19" s="89" t="s">
        <v>135</v>
      </c>
      <c r="B19" s="69" t="s">
        <v>139</v>
      </c>
      <c r="C19" s="69" t="s">
        <v>136</v>
      </c>
      <c r="D19" s="60"/>
      <c r="E19" s="45"/>
      <c r="F19" s="45"/>
      <c r="G19" s="45"/>
    </row>
    <row r="20" spans="1:7" s="3" customFormat="1" ht="12" customHeight="1">
      <c r="A20" s="89" t="s">
        <v>137</v>
      </c>
      <c r="B20" s="68" t="s">
        <v>138</v>
      </c>
      <c r="C20" s="66" t="s">
        <v>90</v>
      </c>
      <c r="D20" s="40"/>
      <c r="E20" s="43"/>
      <c r="F20" s="43"/>
      <c r="G20" s="43"/>
    </row>
    <row r="21" spans="1:7" s="3" customFormat="1" ht="12" customHeight="1">
      <c r="A21" s="90" t="s">
        <v>176</v>
      </c>
      <c r="B21" s="65" t="s">
        <v>34</v>
      </c>
      <c r="C21" s="65" t="s">
        <v>100</v>
      </c>
      <c r="D21" s="40">
        <f>D22+D23+D27</f>
        <v>0</v>
      </c>
      <c r="E21" s="43">
        <f>E22+E23+E27</f>
        <v>0</v>
      </c>
      <c r="F21" s="43">
        <f>F22+F23+F27</f>
        <v>0</v>
      </c>
      <c r="G21" s="43">
        <f>G22+G23+G27</f>
        <v>0</v>
      </c>
    </row>
    <row r="22" spans="1:7" s="3" customFormat="1" ht="12" customHeight="1">
      <c r="A22" s="88" t="s">
        <v>143</v>
      </c>
      <c r="B22" s="66" t="s">
        <v>166</v>
      </c>
      <c r="C22" s="66" t="s">
        <v>140</v>
      </c>
      <c r="D22" s="40"/>
      <c r="E22" s="43"/>
      <c r="F22" s="43"/>
      <c r="G22" s="43"/>
    </row>
    <row r="23" spans="1:7" s="3" customFormat="1" ht="12" customHeight="1">
      <c r="A23" s="88" t="s">
        <v>142</v>
      </c>
      <c r="B23" s="66" t="s">
        <v>99</v>
      </c>
      <c r="C23" s="66" t="s">
        <v>98</v>
      </c>
      <c r="D23" s="40">
        <f>SUM(D24:D26)</f>
        <v>0</v>
      </c>
      <c r="E23" s="43">
        <f>SUM(E24:E26)</f>
        <v>0</v>
      </c>
      <c r="F23" s="43">
        <f>SUM(F24:F26)</f>
        <v>0</v>
      </c>
      <c r="G23" s="43">
        <f>SUM(G24:G26)</f>
        <v>0</v>
      </c>
    </row>
    <row r="24" spans="1:7" s="3" customFormat="1" ht="12" customHeight="1">
      <c r="A24" s="89" t="s">
        <v>168</v>
      </c>
      <c r="B24" s="68" t="s">
        <v>95</v>
      </c>
      <c r="C24" s="66" t="s">
        <v>163</v>
      </c>
      <c r="D24" s="40"/>
      <c r="E24" s="43"/>
      <c r="F24" s="43"/>
      <c r="G24" s="43"/>
    </row>
    <row r="25" spans="1:7" s="3" customFormat="1" ht="12" customHeight="1">
      <c r="A25" s="89" t="s">
        <v>169</v>
      </c>
      <c r="B25" s="68" t="s">
        <v>96</v>
      </c>
      <c r="C25" s="66" t="s">
        <v>164</v>
      </c>
      <c r="D25" s="40"/>
      <c r="E25" s="43"/>
      <c r="F25" s="43"/>
      <c r="G25" s="43"/>
    </row>
    <row r="26" spans="1:7" s="3" customFormat="1" ht="12" customHeight="1">
      <c r="A26" s="89" t="s">
        <v>170</v>
      </c>
      <c r="B26" s="68" t="s">
        <v>97</v>
      </c>
      <c r="C26" s="66" t="s">
        <v>165</v>
      </c>
      <c r="D26" s="40"/>
      <c r="E26" s="43"/>
      <c r="F26" s="43"/>
      <c r="G26" s="43"/>
    </row>
    <row r="27" spans="1:7" s="3" customFormat="1" ht="12" customHeight="1">
      <c r="A27" s="88" t="s">
        <v>144</v>
      </c>
      <c r="B27" s="66" t="s">
        <v>167</v>
      </c>
      <c r="C27" s="66" t="s">
        <v>141</v>
      </c>
      <c r="D27" s="40"/>
      <c r="E27" s="43"/>
      <c r="F27" s="43"/>
      <c r="G27" s="43"/>
    </row>
    <row r="28" spans="1:7" s="3" customFormat="1" ht="12" customHeight="1">
      <c r="A28" s="90" t="s">
        <v>177</v>
      </c>
      <c r="B28" s="65" t="s">
        <v>67</v>
      </c>
      <c r="C28" s="65" t="s">
        <v>111</v>
      </c>
      <c r="D28" s="40">
        <f>SUM(D29:D37)</f>
        <v>7866</v>
      </c>
      <c r="E28" s="40">
        <f>SUM(E29:E37)</f>
        <v>7866</v>
      </c>
      <c r="F28" s="40">
        <f>SUM(F29:F37)</f>
        <v>7998</v>
      </c>
      <c r="G28" s="40">
        <f>F28/E28*100</f>
        <v>101.67810831426391</v>
      </c>
    </row>
    <row r="29" spans="1:7" s="3" customFormat="1" ht="12" customHeight="1">
      <c r="A29" s="88" t="s">
        <v>149</v>
      </c>
      <c r="B29" s="66" t="s">
        <v>7</v>
      </c>
      <c r="C29" s="66" t="s">
        <v>145</v>
      </c>
      <c r="D29" s="61"/>
      <c r="E29" s="61"/>
      <c r="F29" s="61"/>
      <c r="G29" s="61"/>
    </row>
    <row r="30" spans="1:7" s="3" customFormat="1" ht="12" customHeight="1">
      <c r="A30" s="88" t="s">
        <v>150</v>
      </c>
      <c r="B30" s="66" t="s">
        <v>8</v>
      </c>
      <c r="C30" s="66" t="s">
        <v>101</v>
      </c>
      <c r="D30" s="40"/>
      <c r="E30" s="40"/>
      <c r="F30" s="40"/>
      <c r="G30" s="40"/>
    </row>
    <row r="31" spans="1:7" s="3" customFormat="1" ht="12" customHeight="1">
      <c r="A31" s="88" t="s">
        <v>151</v>
      </c>
      <c r="B31" s="66" t="s">
        <v>103</v>
      </c>
      <c r="C31" s="66" t="s">
        <v>102</v>
      </c>
      <c r="D31" s="40"/>
      <c r="E31" s="40"/>
      <c r="F31" s="40"/>
      <c r="G31" s="40"/>
    </row>
    <row r="32" spans="1:7" s="3" customFormat="1" ht="12" customHeight="1">
      <c r="A32" s="88" t="s">
        <v>152</v>
      </c>
      <c r="B32" s="66" t="s">
        <v>9</v>
      </c>
      <c r="C32" s="66" t="s">
        <v>104</v>
      </c>
      <c r="D32" s="40"/>
      <c r="E32" s="40"/>
      <c r="F32" s="40"/>
      <c r="G32" s="40"/>
    </row>
    <row r="33" spans="1:7" s="3" customFormat="1" ht="12" customHeight="1">
      <c r="A33" s="88" t="s">
        <v>153</v>
      </c>
      <c r="B33" s="66" t="s">
        <v>105</v>
      </c>
      <c r="C33" s="66" t="s">
        <v>146</v>
      </c>
      <c r="D33" s="40">
        <v>6300</v>
      </c>
      <c r="E33" s="40">
        <v>6300</v>
      </c>
      <c r="F33" s="40">
        <v>6413</v>
      </c>
      <c r="G33" s="40">
        <f>F33/E33*100</f>
        <v>101.7936507936508</v>
      </c>
    </row>
    <row r="34" spans="1:7" s="3" customFormat="1" ht="12" customHeight="1">
      <c r="A34" s="88" t="s">
        <v>154</v>
      </c>
      <c r="B34" s="66" t="s">
        <v>107</v>
      </c>
      <c r="C34" s="66" t="s">
        <v>106</v>
      </c>
      <c r="D34" s="40">
        <v>1566</v>
      </c>
      <c r="E34" s="40">
        <v>1566</v>
      </c>
      <c r="F34" s="40">
        <v>1583</v>
      </c>
      <c r="G34" s="40">
        <f>F34/E34*100</f>
        <v>101.08556832694764</v>
      </c>
    </row>
    <row r="35" spans="1:7" s="3" customFormat="1" ht="12" customHeight="1">
      <c r="A35" s="88" t="s">
        <v>155</v>
      </c>
      <c r="B35" s="66" t="s">
        <v>109</v>
      </c>
      <c r="C35" s="66" t="s">
        <v>108</v>
      </c>
      <c r="D35" s="40"/>
      <c r="E35" s="43"/>
      <c r="F35" s="43"/>
      <c r="G35" s="43"/>
    </row>
    <row r="36" spans="1:7" s="3" customFormat="1" ht="12" customHeight="1">
      <c r="A36" s="88" t="s">
        <v>156</v>
      </c>
      <c r="B36" s="66" t="s">
        <v>10</v>
      </c>
      <c r="C36" s="66" t="s">
        <v>147</v>
      </c>
      <c r="D36" s="40"/>
      <c r="E36" s="43"/>
      <c r="F36" s="40">
        <v>1</v>
      </c>
      <c r="G36" s="43"/>
    </row>
    <row r="37" spans="1:7" s="3" customFormat="1" ht="12" customHeight="1">
      <c r="A37" s="88" t="s">
        <v>157</v>
      </c>
      <c r="B37" s="66" t="s">
        <v>110</v>
      </c>
      <c r="C37" s="66" t="s">
        <v>148</v>
      </c>
      <c r="D37" s="40"/>
      <c r="E37" s="43"/>
      <c r="F37" s="40">
        <v>1</v>
      </c>
      <c r="G37" s="43"/>
    </row>
    <row r="38" spans="1:7" s="3" customFormat="1" ht="12" customHeight="1">
      <c r="A38" s="90" t="s">
        <v>178</v>
      </c>
      <c r="B38" s="65" t="s">
        <v>114</v>
      </c>
      <c r="C38" s="65" t="s">
        <v>113</v>
      </c>
      <c r="D38" s="40">
        <v>0</v>
      </c>
      <c r="E38" s="43">
        <v>0</v>
      </c>
      <c r="F38" s="43">
        <v>0</v>
      </c>
      <c r="G38" s="43">
        <v>0</v>
      </c>
    </row>
    <row r="39" spans="1:7" s="3" customFormat="1" ht="12" customHeight="1">
      <c r="A39" s="88"/>
      <c r="B39" s="66"/>
      <c r="C39" s="66"/>
      <c r="D39" s="40"/>
      <c r="E39" s="43"/>
      <c r="F39" s="43"/>
      <c r="G39" s="43"/>
    </row>
    <row r="40" spans="1:7" s="3" customFormat="1" ht="12" customHeight="1">
      <c r="A40" s="80" t="s">
        <v>158</v>
      </c>
      <c r="B40" s="64" t="s">
        <v>57</v>
      </c>
      <c r="C40" s="68"/>
      <c r="D40" s="41">
        <f>SUM(D41:D43)</f>
        <v>0</v>
      </c>
      <c r="E40" s="46">
        <f>SUM(E41:E43)</f>
        <v>0</v>
      </c>
      <c r="F40" s="46">
        <f>SUM(F41:F43)</f>
        <v>0</v>
      </c>
      <c r="G40" s="46">
        <f>SUM(G41:G43)</f>
        <v>0</v>
      </c>
    </row>
    <row r="41" spans="1:7" s="3" customFormat="1" ht="12" customHeight="1">
      <c r="A41" s="90" t="s">
        <v>159</v>
      </c>
      <c r="B41" s="65" t="s">
        <v>162</v>
      </c>
      <c r="C41" s="65" t="s">
        <v>94</v>
      </c>
      <c r="D41" s="40">
        <v>0</v>
      </c>
      <c r="E41" s="43">
        <v>0</v>
      </c>
      <c r="F41" s="43">
        <v>0</v>
      </c>
      <c r="G41" s="43">
        <v>0</v>
      </c>
    </row>
    <row r="42" spans="1:7" s="3" customFormat="1" ht="12" customHeight="1">
      <c r="A42" s="90" t="s">
        <v>160</v>
      </c>
      <c r="B42" s="65" t="s">
        <v>57</v>
      </c>
      <c r="C42" s="65" t="s">
        <v>112</v>
      </c>
      <c r="D42" s="40">
        <v>0</v>
      </c>
      <c r="E42" s="43">
        <v>0</v>
      </c>
      <c r="F42" s="43">
        <v>0</v>
      </c>
      <c r="G42" s="43">
        <v>0</v>
      </c>
    </row>
    <row r="43" spans="1:7" s="3" customFormat="1" ht="12" customHeight="1">
      <c r="A43" s="90" t="s">
        <v>161</v>
      </c>
      <c r="B43" s="65" t="s">
        <v>116</v>
      </c>
      <c r="C43" s="65" t="s">
        <v>115</v>
      </c>
      <c r="D43" s="40">
        <v>0</v>
      </c>
      <c r="E43" s="43">
        <v>0</v>
      </c>
      <c r="F43" s="43">
        <v>0</v>
      </c>
      <c r="G43" s="43">
        <v>0</v>
      </c>
    </row>
    <row r="44" spans="1:7" s="3" customFormat="1" ht="12" customHeight="1">
      <c r="A44" s="67"/>
      <c r="B44" s="68"/>
      <c r="C44" s="68"/>
      <c r="D44" s="41">
        <v>0</v>
      </c>
      <c r="E44" s="46">
        <v>0</v>
      </c>
      <c r="F44" s="46">
        <v>0</v>
      </c>
      <c r="G44" s="46">
        <v>0</v>
      </c>
    </row>
    <row r="45" spans="1:7" s="3" customFormat="1" ht="12" customHeight="1">
      <c r="A45" s="31"/>
      <c r="B45" s="25" t="s">
        <v>118</v>
      </c>
      <c r="C45" s="25" t="s">
        <v>117</v>
      </c>
      <c r="D45" s="40">
        <f>D40+D9</f>
        <v>7866</v>
      </c>
      <c r="E45" s="40">
        <f>E40+E9</f>
        <v>7866</v>
      </c>
      <c r="F45" s="40">
        <f>F40+F9</f>
        <v>7998</v>
      </c>
      <c r="G45" s="40">
        <f>G40+G9</f>
        <v>101.67810831426391</v>
      </c>
    </row>
    <row r="46" spans="1:7" s="32" customFormat="1" ht="12" customHeight="1">
      <c r="A46" s="67"/>
      <c r="B46" s="68"/>
      <c r="C46" s="68"/>
      <c r="D46" s="40">
        <v>0</v>
      </c>
      <c r="E46" s="40">
        <v>0</v>
      </c>
      <c r="F46" s="40">
        <v>0</v>
      </c>
      <c r="G46" s="40">
        <v>0</v>
      </c>
    </row>
    <row r="47" spans="1:7" s="3" customFormat="1" ht="12" customHeight="1">
      <c r="A47" s="91" t="s">
        <v>66</v>
      </c>
      <c r="B47" s="25" t="s">
        <v>68</v>
      </c>
      <c r="C47" s="25" t="s">
        <v>121</v>
      </c>
      <c r="D47" s="40">
        <f>SUM(D48:D49)</f>
        <v>15343</v>
      </c>
      <c r="E47" s="40">
        <f>SUM(E48:E49)</f>
        <v>14701</v>
      </c>
      <c r="F47" s="40">
        <f>SUM(F48:F49)</f>
        <v>14663</v>
      </c>
      <c r="G47" s="40">
        <f>F47/E47*100</f>
        <v>99.74151418270866</v>
      </c>
    </row>
    <row r="48" spans="1:7" s="3" customFormat="1" ht="12" customHeight="1">
      <c r="A48" s="67" t="s">
        <v>171</v>
      </c>
      <c r="B48" s="68" t="s">
        <v>120</v>
      </c>
      <c r="C48" s="68" t="s">
        <v>119</v>
      </c>
      <c r="D48" s="40">
        <v>0</v>
      </c>
      <c r="E48" s="40">
        <v>333</v>
      </c>
      <c r="F48" s="40">
        <v>333</v>
      </c>
      <c r="G48" s="40">
        <v>0</v>
      </c>
    </row>
    <row r="49" spans="1:7" s="3" customFormat="1" ht="12" customHeight="1">
      <c r="A49" s="67"/>
      <c r="B49" s="68" t="s">
        <v>216</v>
      </c>
      <c r="C49" s="68" t="s">
        <v>217</v>
      </c>
      <c r="D49" s="40">
        <v>15343</v>
      </c>
      <c r="E49" s="40">
        <v>14368</v>
      </c>
      <c r="F49" s="40">
        <v>14330</v>
      </c>
      <c r="G49" s="40">
        <f>F49/E49*100</f>
        <v>99.73552338530067</v>
      </c>
    </row>
    <row r="50" spans="1:7" s="3" customFormat="1" ht="12" customHeight="1">
      <c r="A50" s="31"/>
      <c r="B50" s="25" t="s">
        <v>172</v>
      </c>
      <c r="C50" s="25" t="s">
        <v>122</v>
      </c>
      <c r="D50" s="41">
        <f>D45+D47</f>
        <v>23209</v>
      </c>
      <c r="E50" s="41">
        <f>E45+E47</f>
        <v>22567</v>
      </c>
      <c r="F50" s="41">
        <f>F45+F47</f>
        <v>22661</v>
      </c>
      <c r="G50" s="41">
        <f>F50/E50*100</f>
        <v>100.41653742189925</v>
      </c>
    </row>
    <row r="51" spans="1:4" s="32" customFormat="1" ht="12" customHeight="1">
      <c r="A51" s="445"/>
      <c r="B51" s="445"/>
      <c r="C51" s="445"/>
      <c r="D51" s="445"/>
    </row>
    <row r="52" spans="1:4" ht="16.5" customHeight="1">
      <c r="A52" s="446"/>
      <c r="B52" s="446"/>
      <c r="C52" s="99"/>
      <c r="D52" s="100"/>
    </row>
    <row r="53" spans="1:7" s="4" customFormat="1" ht="24.75">
      <c r="A53" s="80" t="s">
        <v>1</v>
      </c>
      <c r="B53" s="80" t="s">
        <v>14</v>
      </c>
      <c r="C53" s="80" t="s">
        <v>214</v>
      </c>
      <c r="D53" s="80" t="s">
        <v>238</v>
      </c>
      <c r="E53" s="80" t="s">
        <v>245</v>
      </c>
      <c r="F53" s="80" t="s">
        <v>254</v>
      </c>
      <c r="G53" s="101" t="s">
        <v>242</v>
      </c>
    </row>
    <row r="54" spans="1:7" s="36" customFormat="1" ht="12">
      <c r="A54" s="82">
        <v>1</v>
      </c>
      <c r="B54" s="82">
        <v>2</v>
      </c>
      <c r="C54" s="82">
        <v>3</v>
      </c>
      <c r="D54" s="82">
        <v>4</v>
      </c>
      <c r="E54" s="81">
        <v>5</v>
      </c>
      <c r="F54" s="82">
        <v>6</v>
      </c>
      <c r="G54" s="82">
        <v>7</v>
      </c>
    </row>
    <row r="55" spans="1:7" s="2" customFormat="1" ht="12" customHeight="1">
      <c r="A55" s="33" t="s">
        <v>123</v>
      </c>
      <c r="B55" s="70" t="s">
        <v>212</v>
      </c>
      <c r="C55" s="51"/>
      <c r="D55" s="41">
        <f>SUM(D56:D60)</f>
        <v>22969</v>
      </c>
      <c r="E55" s="41">
        <f>SUM(E56:E60)</f>
        <v>22238</v>
      </c>
      <c r="F55" s="41">
        <f>SUM(F56:F60)</f>
        <v>22154</v>
      </c>
      <c r="G55" s="41">
        <f>F55/E55*100</f>
        <v>99.6222681895854</v>
      </c>
    </row>
    <row r="56" spans="1:7" ht="12" customHeight="1">
      <c r="A56" s="92" t="s">
        <v>175</v>
      </c>
      <c r="B56" s="71" t="s">
        <v>15</v>
      </c>
      <c r="C56" s="71" t="s">
        <v>173</v>
      </c>
      <c r="D56" s="59">
        <v>9223</v>
      </c>
      <c r="E56" s="59">
        <v>8956</v>
      </c>
      <c r="F56" s="59">
        <v>8952</v>
      </c>
      <c r="G56" s="41">
        <f>F56/E56*100</f>
        <v>99.95533720410897</v>
      </c>
    </row>
    <row r="57" spans="1:7" ht="12" customHeight="1">
      <c r="A57" s="92" t="s">
        <v>176</v>
      </c>
      <c r="B57" s="71" t="s">
        <v>246</v>
      </c>
      <c r="C57" s="71" t="s">
        <v>174</v>
      </c>
      <c r="D57" s="59">
        <v>2151</v>
      </c>
      <c r="E57" s="59">
        <v>2040</v>
      </c>
      <c r="F57" s="59">
        <v>2039</v>
      </c>
      <c r="G57" s="41">
        <f>F57/E57*100</f>
        <v>99.95098039215686</v>
      </c>
    </row>
    <row r="58" spans="1:7" ht="12" customHeight="1">
      <c r="A58" s="92" t="s">
        <v>177</v>
      </c>
      <c r="B58" s="71" t="s">
        <v>17</v>
      </c>
      <c r="C58" s="71" t="s">
        <v>183</v>
      </c>
      <c r="D58" s="59">
        <v>11595</v>
      </c>
      <c r="E58" s="59">
        <v>11242</v>
      </c>
      <c r="F58" s="59">
        <v>11163</v>
      </c>
      <c r="G58" s="41">
        <f>F58/E58*100</f>
        <v>99.29727806440135</v>
      </c>
    </row>
    <row r="59" spans="1:7" ht="12" customHeight="1">
      <c r="A59" s="92" t="s">
        <v>178</v>
      </c>
      <c r="B59" s="71" t="s">
        <v>18</v>
      </c>
      <c r="C59" s="71" t="s">
        <v>184</v>
      </c>
      <c r="D59" s="59"/>
      <c r="E59" s="59"/>
      <c r="F59" s="59"/>
      <c r="G59" s="97"/>
    </row>
    <row r="60" spans="1:7" ht="12" customHeight="1">
      <c r="A60" s="92" t="s">
        <v>179</v>
      </c>
      <c r="B60" s="71" t="s">
        <v>19</v>
      </c>
      <c r="C60" s="71" t="s">
        <v>185</v>
      </c>
      <c r="D60" s="59">
        <f>SUM(D61:D64)</f>
        <v>0</v>
      </c>
      <c r="E60" s="59">
        <f>SUM(E61:E64)</f>
        <v>0</v>
      </c>
      <c r="F60" s="59">
        <f>SUM(F61:F64)</f>
        <v>0</v>
      </c>
      <c r="G60" s="97"/>
    </row>
    <row r="61" spans="1:7" ht="12" customHeight="1">
      <c r="A61" s="93" t="s">
        <v>190</v>
      </c>
      <c r="B61" s="72" t="s">
        <v>180</v>
      </c>
      <c r="C61" s="73" t="s">
        <v>186</v>
      </c>
      <c r="D61" s="60"/>
      <c r="E61" s="60"/>
      <c r="F61" s="60"/>
      <c r="G61" s="97"/>
    </row>
    <row r="62" spans="1:7" ht="12" customHeight="1">
      <c r="A62" s="93" t="s">
        <v>191</v>
      </c>
      <c r="B62" s="73" t="s">
        <v>182</v>
      </c>
      <c r="C62" s="62" t="s">
        <v>187</v>
      </c>
      <c r="D62" s="62"/>
      <c r="E62" s="62"/>
      <c r="F62" s="62"/>
      <c r="G62" s="97"/>
    </row>
    <row r="63" spans="1:7" ht="12" customHeight="1">
      <c r="A63" s="93" t="s">
        <v>192</v>
      </c>
      <c r="B63" s="72" t="s">
        <v>181</v>
      </c>
      <c r="C63" s="62" t="s">
        <v>188</v>
      </c>
      <c r="D63" s="62"/>
      <c r="E63" s="62"/>
      <c r="F63" s="62"/>
      <c r="G63" s="97"/>
    </row>
    <row r="64" spans="1:7" ht="12" customHeight="1">
      <c r="A64" s="93" t="s">
        <v>193</v>
      </c>
      <c r="B64" s="73" t="s">
        <v>35</v>
      </c>
      <c r="C64" s="83" t="s">
        <v>189</v>
      </c>
      <c r="D64" s="60"/>
      <c r="E64" s="60"/>
      <c r="F64" s="60"/>
      <c r="G64" s="97"/>
    </row>
    <row r="65" spans="1:7" ht="12" customHeight="1">
      <c r="A65" s="94"/>
      <c r="B65" s="74"/>
      <c r="C65" s="84"/>
      <c r="D65" s="40"/>
      <c r="E65" s="40"/>
      <c r="F65" s="40"/>
      <c r="G65" s="97"/>
    </row>
    <row r="66" spans="1:7" ht="12" customHeight="1">
      <c r="A66" s="33" t="s">
        <v>158</v>
      </c>
      <c r="B66" s="51" t="s">
        <v>213</v>
      </c>
      <c r="C66" s="51"/>
      <c r="D66" s="41">
        <f>+D67+D68+D69</f>
        <v>240</v>
      </c>
      <c r="E66" s="41">
        <f>+E67+E68+E69</f>
        <v>329</v>
      </c>
      <c r="F66" s="41">
        <f>+F67+F68+F69</f>
        <v>328</v>
      </c>
      <c r="G66" s="41">
        <f>F66/E66*100</f>
        <v>99.69604863221885</v>
      </c>
    </row>
    <row r="67" spans="1:7" ht="12" customHeight="1">
      <c r="A67" s="92" t="s">
        <v>159</v>
      </c>
      <c r="B67" s="75" t="s">
        <v>20</v>
      </c>
      <c r="C67" s="71" t="s">
        <v>194</v>
      </c>
      <c r="D67" s="59">
        <v>240</v>
      </c>
      <c r="E67" s="59">
        <v>329</v>
      </c>
      <c r="F67" s="59">
        <v>328</v>
      </c>
      <c r="G67" s="41">
        <f>F67/E67*100</f>
        <v>99.69604863221885</v>
      </c>
    </row>
    <row r="68" spans="1:7" s="26" customFormat="1" ht="12" customHeight="1">
      <c r="A68" s="92" t="s">
        <v>160</v>
      </c>
      <c r="B68" s="75" t="s">
        <v>21</v>
      </c>
      <c r="C68" s="71" t="s">
        <v>195</v>
      </c>
      <c r="D68" s="59"/>
      <c r="E68" s="59"/>
      <c r="F68" s="59"/>
      <c r="G68" s="41"/>
    </row>
    <row r="69" spans="1:7" s="26" customFormat="1" ht="12" customHeight="1">
      <c r="A69" s="92" t="s">
        <v>161</v>
      </c>
      <c r="B69" s="76" t="s">
        <v>22</v>
      </c>
      <c r="C69" s="85" t="s">
        <v>196</v>
      </c>
      <c r="D69" s="59"/>
      <c r="E69" s="59"/>
      <c r="F69" s="59"/>
      <c r="G69" s="41"/>
    </row>
    <row r="70" spans="1:7" s="26" customFormat="1" ht="12" customHeight="1">
      <c r="A70" s="95"/>
      <c r="B70" s="77"/>
      <c r="C70" s="86"/>
      <c r="D70" s="40"/>
      <c r="E70" s="40"/>
      <c r="F70" s="40"/>
      <c r="G70" s="98"/>
    </row>
    <row r="71" spans="1:7" ht="12" customHeight="1">
      <c r="A71" s="33"/>
      <c r="B71" s="33" t="s">
        <v>197</v>
      </c>
      <c r="C71" s="51"/>
      <c r="D71" s="41">
        <f>D55+D66</f>
        <v>23209</v>
      </c>
      <c r="E71" s="41">
        <f>E55+E66</f>
        <v>22567</v>
      </c>
      <c r="F71" s="41">
        <f>F55+F66</f>
        <v>22482</v>
      </c>
      <c r="G71" s="41">
        <f>F71/E71*100</f>
        <v>99.62334382062303</v>
      </c>
    </row>
    <row r="72" spans="1:7" s="14" customFormat="1" ht="12" customHeight="1">
      <c r="A72" s="33"/>
      <c r="B72" s="33"/>
      <c r="C72" s="51"/>
      <c r="D72" s="41"/>
      <c r="E72" s="41"/>
      <c r="F72" s="41"/>
      <c r="G72" s="41"/>
    </row>
    <row r="73" spans="1:7" ht="12" customHeight="1">
      <c r="A73" s="33" t="s">
        <v>66</v>
      </c>
      <c r="B73" s="33" t="s">
        <v>198</v>
      </c>
      <c r="C73" s="51" t="s">
        <v>201</v>
      </c>
      <c r="D73" s="53">
        <f>D74</f>
        <v>0</v>
      </c>
      <c r="E73" s="53">
        <f>E74</f>
        <v>0</v>
      </c>
      <c r="F73" s="53">
        <f>F74</f>
        <v>0</v>
      </c>
      <c r="G73" s="41"/>
    </row>
    <row r="74" spans="1:7" ht="12" customHeight="1">
      <c r="A74" s="75" t="s">
        <v>171</v>
      </c>
      <c r="B74" s="75" t="s">
        <v>200</v>
      </c>
      <c r="C74" s="71" t="s">
        <v>199</v>
      </c>
      <c r="D74" s="63">
        <f>SUM(D75:D78)</f>
        <v>0</v>
      </c>
      <c r="E74" s="63">
        <f>SUM(E75:E78)</f>
        <v>0</v>
      </c>
      <c r="F74" s="63">
        <f>SUM(F75:F78)</f>
        <v>0</v>
      </c>
      <c r="G74" s="41"/>
    </row>
    <row r="75" spans="1:7" s="26" customFormat="1" ht="12" customHeight="1">
      <c r="A75" s="88" t="s">
        <v>124</v>
      </c>
      <c r="B75" s="78" t="s">
        <v>202</v>
      </c>
      <c r="C75" s="73" t="s">
        <v>203</v>
      </c>
      <c r="D75" s="63"/>
      <c r="E75" s="63"/>
      <c r="F75" s="63"/>
      <c r="G75" s="98"/>
    </row>
    <row r="76" spans="1:7" ht="12" customHeight="1">
      <c r="A76" s="88" t="s">
        <v>134</v>
      </c>
      <c r="B76" s="78" t="s">
        <v>206</v>
      </c>
      <c r="C76" s="73" t="s">
        <v>207</v>
      </c>
      <c r="D76" s="60"/>
      <c r="E76" s="60"/>
      <c r="F76" s="60"/>
      <c r="G76" s="97"/>
    </row>
    <row r="77" spans="1:7" ht="12" customHeight="1">
      <c r="A77" s="88" t="s">
        <v>204</v>
      </c>
      <c r="B77" s="78" t="s">
        <v>25</v>
      </c>
      <c r="C77" s="73" t="s">
        <v>208</v>
      </c>
      <c r="D77" s="60"/>
      <c r="E77" s="60"/>
      <c r="F77" s="60"/>
      <c r="G77" s="97"/>
    </row>
    <row r="78" spans="1:7" ht="12" customHeight="1">
      <c r="A78" s="88" t="s">
        <v>205</v>
      </c>
      <c r="B78" s="78" t="s">
        <v>209</v>
      </c>
      <c r="C78" s="73" t="s">
        <v>210</v>
      </c>
      <c r="D78" s="60"/>
      <c r="E78" s="60"/>
      <c r="F78" s="60"/>
      <c r="G78" s="97"/>
    </row>
    <row r="79" spans="1:7" ht="12" customHeight="1">
      <c r="A79" s="95"/>
      <c r="B79" s="79"/>
      <c r="C79" s="87"/>
      <c r="D79" s="40"/>
      <c r="E79" s="40"/>
      <c r="F79" s="40"/>
      <c r="G79" s="97"/>
    </row>
    <row r="80" spans="1:7" ht="12" customHeight="1">
      <c r="A80" s="34"/>
      <c r="B80" s="34" t="s">
        <v>211</v>
      </c>
      <c r="C80" s="52"/>
      <c r="D80" s="53">
        <f>D71+D73</f>
        <v>23209</v>
      </c>
      <c r="E80" s="53">
        <f>E71+E73</f>
        <v>22567</v>
      </c>
      <c r="F80" s="53">
        <f>F71+F73</f>
        <v>22482</v>
      </c>
      <c r="G80" s="41">
        <f>F80/E80*100</f>
        <v>99.62334382062303</v>
      </c>
    </row>
    <row r="81" spans="1:4" s="32" customFormat="1" ht="12.75" customHeight="1">
      <c r="A81" s="13"/>
      <c r="B81" s="13"/>
      <c r="C81" s="13"/>
      <c r="D81" s="39"/>
    </row>
    <row r="82" spans="1:4" ht="7.5" customHeight="1">
      <c r="A82" s="444"/>
      <c r="B82" s="444"/>
      <c r="C82" s="444"/>
      <c r="D82" s="444"/>
    </row>
    <row r="83" spans="1:4" ht="15.75">
      <c r="A83" s="1"/>
      <c r="B83" s="1"/>
      <c r="C83" s="1"/>
      <c r="D83" s="35"/>
    </row>
    <row r="84" ht="15" customHeight="1"/>
  </sheetData>
  <sheetProtection/>
  <mergeCells count="7">
    <mergeCell ref="C1:G1"/>
    <mergeCell ref="A82:D82"/>
    <mergeCell ref="A6:B6"/>
    <mergeCell ref="A51:D51"/>
    <mergeCell ref="A52:B52"/>
    <mergeCell ref="A3:G3"/>
    <mergeCell ref="A4:G4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Madocsa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IBI</cp:lastModifiedBy>
  <cp:lastPrinted>2018-05-17T10:59:06Z</cp:lastPrinted>
  <dcterms:created xsi:type="dcterms:W3CDTF">2014-02-03T08:30:34Z</dcterms:created>
  <dcterms:modified xsi:type="dcterms:W3CDTF">2018-06-07T09:41:19Z</dcterms:modified>
  <cp:category/>
  <cp:version/>
  <cp:contentType/>
  <cp:contentStatus/>
</cp:coreProperties>
</file>