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735" firstSheet="13" activeTab="16"/>
  </bookViews>
  <sheets>
    <sheet name="1.sz.m.bev.,kiadás" sheetId="1" r:id="rId1"/>
    <sheet name="2.műk.és felhalm.kiad.mérle" sheetId="2" r:id="rId2"/>
    <sheet name="3.sz.m.beruházás,felújítás" sheetId="3" r:id="rId3"/>
    <sheet name="4. mell." sheetId="4" r:id="rId4"/>
    <sheet name="5. mell." sheetId="5" r:id="rId5"/>
    <sheet name="6. melléklet" sheetId="6" r:id="rId6"/>
    <sheet name="7.Önkormányzat" sheetId="7" r:id="rId7"/>
    <sheet name="8.Hivatal" sheetId="8" r:id="rId8"/>
    <sheet name="9.Alapszolg.kp." sheetId="9" r:id="rId9"/>
    <sheet name="10.sz.m. kölcsönáll.l" sheetId="10" r:id="rId10"/>
    <sheet name="11.sz.m.pénzmaradvány" sheetId="11" r:id="rId11"/>
    <sheet name="12.sz.áll.hozzájár." sheetId="12" r:id="rId12"/>
    <sheet name="13.a sz.vagyonkimut.mérleg " sheetId="13" r:id="rId13"/>
    <sheet name="13.a sz.tábla folyt. " sheetId="14" r:id="rId14"/>
    <sheet name="13.b 0-ra leírt eszk." sheetId="15" r:id="rId15"/>
    <sheet name="14. sz.m.közvetett tám." sheetId="16" r:id="rId16"/>
    <sheet name="15. sz.m. részesedések alakulás" sheetId="17" r:id="rId17"/>
  </sheets>
  <definedNames>
    <definedName name="_xlnm.Print_Titles" localSheetId="0">'1.sz.m.bev.,kiadás'!$1:$1</definedName>
    <definedName name="_xlnm.Print_Titles" localSheetId="6">'7.Önkormányzat'!$1:$1</definedName>
    <definedName name="_xlnm.Print_Titles" localSheetId="7">'8.Hivatal'!$1:$1</definedName>
    <definedName name="_xlnm.Print_Titles" localSheetId="8">'9.Alapszolg.kp.'!$1:$1</definedName>
  </definedNames>
  <calcPr fullCalcOnLoad="1"/>
</workbook>
</file>

<file path=xl/sharedStrings.xml><?xml version="1.0" encoding="utf-8"?>
<sst xmlns="http://schemas.openxmlformats.org/spreadsheetml/2006/main" count="867" uniqueCount="546">
  <si>
    <t>I/1. Intézményi működési bevételek</t>
  </si>
  <si>
    <t>II/2. Felhalmozási támogatások</t>
  </si>
  <si>
    <t>II/3. Egyéb felhalmozási bevételek</t>
  </si>
  <si>
    <t>II. Felhalmozási bevételek</t>
  </si>
  <si>
    <t>A. KÖLTSÉGVETÉSI BEVÉTELEK ÖSSZESEN</t>
  </si>
  <si>
    <t>I. Értékpapírok értékesítésének bevétele</t>
  </si>
  <si>
    <t>II. Hitelek felvétele</t>
  </si>
  <si>
    <t>III. Kötvények kibocsátásának bevétele</t>
  </si>
  <si>
    <t>Jogcímek</t>
  </si>
  <si>
    <t>2012. évi eredeti ei.</t>
  </si>
  <si>
    <t>I. Működési bevételek</t>
  </si>
  <si>
    <t>1.1. Árú- és készletértékesítés</t>
  </si>
  <si>
    <t>1.2. Nyújtott szolgáltatások ellenértéke</t>
  </si>
  <si>
    <t>1.3. Bérleti díj</t>
  </si>
  <si>
    <t>1.4. Intézményi ellátási díjak</t>
  </si>
  <si>
    <t>1.5. Alkalmazottak térítése</t>
  </si>
  <si>
    <t>1.6. Általános forgalmi adó bevétel</t>
  </si>
  <si>
    <t>1.7. Egyéb sajátos működési bevétel</t>
  </si>
  <si>
    <t>1.8. Működési célú hozam- és kamatbevétel</t>
  </si>
  <si>
    <t>1.9. Egyéb működési célú bevétel</t>
  </si>
  <si>
    <t>I/2. Önkormányzat sajátos működési bevételei</t>
  </si>
  <si>
    <t xml:space="preserve">    2.1. Illetékek</t>
  </si>
  <si>
    <t>2.2. Helyi adók</t>
  </si>
  <si>
    <t xml:space="preserve">   2.2.1. Magánszemélyek kommunális adója</t>
  </si>
  <si>
    <t xml:space="preserve">   2.2.2. Helyi iparűzési adó</t>
  </si>
  <si>
    <t>2.3. Átengedett központi adók</t>
  </si>
  <si>
    <t xml:space="preserve">   2.3.1. SZJA</t>
  </si>
  <si>
    <t xml:space="preserve">   2.3.2. Gépjármű adó</t>
  </si>
  <si>
    <t>2.4. Bírságok, pótlékok és  egyéb sajátos bevételek</t>
  </si>
  <si>
    <t>2.5. Egyéb fizetési kötelezettségből származó bevételek</t>
  </si>
  <si>
    <t>I/3. Közhatalmi bevételek</t>
  </si>
  <si>
    <t>I/4. Működési támogatások</t>
  </si>
  <si>
    <t>4.1. Normatív hozzájárulások</t>
  </si>
  <si>
    <t>4.2.  Központosított előirányzatok</t>
  </si>
  <si>
    <t>4.3. Normatív kötött felhasználású  támogatás</t>
  </si>
  <si>
    <t>I/5. Egyéb működési bevételek</t>
  </si>
  <si>
    <t xml:space="preserve">    5.1. Támogatásértékű működési bevétel össz.</t>
  </si>
  <si>
    <t xml:space="preserve">          5.1.1. Tám.ért.műk.bev.kp-i ktgv.szervtől</t>
  </si>
  <si>
    <t xml:space="preserve">          5.1.2. Tám.ért.műk.bev.fej.kez. Ei-tól</t>
  </si>
  <si>
    <t xml:space="preserve">          5.1.3. Tám.ért.műk.bev.TB alapoktól</t>
  </si>
  <si>
    <t xml:space="preserve">     5.1.4. Tám.ért.műk.bev. elkülönített állami pénzalap. </t>
  </si>
  <si>
    <t xml:space="preserve">     5.1.5. Tám.ért.műk.bev.helyi önk.,ktgv.szervtől</t>
  </si>
  <si>
    <t xml:space="preserve">    5.2. EU támogatás</t>
  </si>
  <si>
    <t xml:space="preserve">    5.3. Működési célú pénzeszköz átv. ÁH-n kívül</t>
  </si>
  <si>
    <t xml:space="preserve">    5.5. Előző évi költségvetési kiegészítés, visszatérülés</t>
  </si>
  <si>
    <t>II/1. Felhalmozási és tőkejellegű bevételek</t>
  </si>
  <si>
    <t xml:space="preserve">   1.1. Tárgyi eszk.értékesítése </t>
  </si>
  <si>
    <t xml:space="preserve">   1.2. Önkormányzatok sajátos felhalm.és tőkebevét.</t>
  </si>
  <si>
    <t xml:space="preserve">   1.3. Pénzügyi befektetések bevétele (osztalék,hozam,kamat)</t>
  </si>
  <si>
    <t xml:space="preserve">   2.1. Központosított fejlesztési előirányzatok</t>
  </si>
  <si>
    <t xml:space="preserve">   2.2. Fejlesztési támogatások</t>
  </si>
  <si>
    <t xml:space="preserve">    3.1. Támogatásértékű felhalm.bevétel összesen</t>
  </si>
  <si>
    <t xml:space="preserve">    3.2. EU támogatás</t>
  </si>
  <si>
    <t xml:space="preserve">    3.3. Felhalm.célú pénzeszköz átv. ÁH-n kívül</t>
  </si>
  <si>
    <t xml:space="preserve">    3.4. Előző évi felhalmozási célú pénzmaradvány átvétel</t>
  </si>
  <si>
    <t>II/4. Felhalmozási célú kölcsön visszatérülése</t>
  </si>
  <si>
    <t>B.KÖLTSÉGVETÉSI HIÁNY BELSŐ FINANSZ.SZOLG.BEV.</t>
  </si>
  <si>
    <t xml:space="preserve">I. Előző évi (évek) pénzmaradványának igénybevétele </t>
  </si>
  <si>
    <t>I.1. Működési célra</t>
  </si>
  <si>
    <t>I.2. Felhalmozási célra</t>
  </si>
  <si>
    <t>C. KÖLTSÉGVETÉSI HIÁNY KÜLSŐ FINANSZ.SZOLG.BEV.</t>
  </si>
  <si>
    <t>I.1. Működési célú</t>
  </si>
  <si>
    <t>I.2. Felhalmozási célú</t>
  </si>
  <si>
    <t>II.1. Működési célú hitel felvétele</t>
  </si>
  <si>
    <t xml:space="preserve">   1.1. Rövid lejárítú hitelek felvétele</t>
  </si>
  <si>
    <t xml:space="preserve">   1.2. Hosszú lejáratú hitelek felvétele</t>
  </si>
  <si>
    <t>II/2. Felhalmozási célú hitelek felvétele</t>
  </si>
  <si>
    <t xml:space="preserve">   2.1. Rövid lejárítú hitelek felvétele</t>
  </si>
  <si>
    <t xml:space="preserve">   2.2. Hosszú lejáratú hitelek felvétele</t>
  </si>
  <si>
    <t>III.1. Működési célú</t>
  </si>
  <si>
    <t>III.2. Felhalmozási célú</t>
  </si>
  <si>
    <t>FINANSZÍROZÁSI BEVÉTELEK ÖSSZESEN</t>
  </si>
  <si>
    <t>BEVÉTELEK FŐÖSSZEGE (A+B+C)</t>
  </si>
  <si>
    <t>I. Működési kiadások</t>
  </si>
  <si>
    <t xml:space="preserve"> 1. Személyi  juttatások</t>
  </si>
  <si>
    <t xml:space="preserve"> 4. Működési célú kamatkiadások</t>
  </si>
  <si>
    <t xml:space="preserve"> 5. Támogatásértékű működési kiadás</t>
  </si>
  <si>
    <t xml:space="preserve"> 6. Működési célú pénzeszköz átadás ÁH-n kívülre</t>
  </si>
  <si>
    <t xml:space="preserve"> 7. Társadalom- és szociálpolitikai juttatások</t>
  </si>
  <si>
    <t xml:space="preserve"> 8. Ellátottak pénzbeli juttatása</t>
  </si>
  <si>
    <t xml:space="preserve"> 9. Előző évi működési célú maradvány átadás</t>
  </si>
  <si>
    <t>10. Működési célú támogatási kölcsön nyújtása</t>
  </si>
  <si>
    <t>11. Működési célú tartalékok, tervezett maradvány</t>
  </si>
  <si>
    <t xml:space="preserve">     11.a. Tervezett maradvány</t>
  </si>
  <si>
    <t xml:space="preserve">     11.b. Általános tartalék</t>
  </si>
  <si>
    <t xml:space="preserve">     11.c. Céltartalék</t>
  </si>
  <si>
    <t>II. Felhalmozási és tőke jellegű kiadások</t>
  </si>
  <si>
    <t xml:space="preserve">     1. Beruházási kiadások (ÁFA-val)</t>
  </si>
  <si>
    <t xml:space="preserve"> 2. Felújítási kiadások (ÁFA-val)</t>
  </si>
  <si>
    <t xml:space="preserve"> 3. EU projektek kiadásai</t>
  </si>
  <si>
    <t xml:space="preserve"> 4. Pénzügyi befektetések kiadásai</t>
  </si>
  <si>
    <t>5. Felhalmozási célú kamatkiadás</t>
  </si>
  <si>
    <t>6. Támogatásértékű felhalmozási kiadás</t>
  </si>
  <si>
    <t>7. Felhalmozási célú pénzeszközátadás ÁH-n kívülre</t>
  </si>
  <si>
    <t>8. Előző évi fejlesztési célú pénzmaradvány átadás</t>
  </si>
  <si>
    <t xml:space="preserve"> 9. Felhalmozási célú támogatási kölcsön nyújtása</t>
  </si>
  <si>
    <t>10. Felhalmozási célú tartalékok, tervezett maradvány</t>
  </si>
  <si>
    <t xml:space="preserve">      10.a. Tervezett maradvány</t>
  </si>
  <si>
    <t xml:space="preserve">      10.b. Általános tartalék</t>
  </si>
  <si>
    <t xml:space="preserve">      10.c. Céltartalék</t>
  </si>
  <si>
    <t>E. FINANSZÍROZÁSI KIADÁS</t>
  </si>
  <si>
    <t>I. Értékpapírok vásárlásának kiadása</t>
  </si>
  <si>
    <t xml:space="preserve">   1. Működési célú</t>
  </si>
  <si>
    <t xml:space="preserve">   2. Felhalmozási célú</t>
  </si>
  <si>
    <t>II. Hitelek törlesztése</t>
  </si>
  <si>
    <t xml:space="preserve">   1. Működési célú hitel visszafizetése</t>
  </si>
  <si>
    <t xml:space="preserve">     1.1. Rövidlejáratú hitelek visszafizetése</t>
  </si>
  <si>
    <t xml:space="preserve">     1.2. Hosszúlejáratú hitelek visszafizetése</t>
  </si>
  <si>
    <t xml:space="preserve">   2. Felhalmozási célú hitelek visszafizetése</t>
  </si>
  <si>
    <t xml:space="preserve">     2.1. Rövidlejáratú hitelek visszafizetése</t>
  </si>
  <si>
    <t xml:space="preserve">     2.2. Hosszúlejáratú hitelek visszafizetése</t>
  </si>
  <si>
    <t>III. Kötvények beváltása, visszavásárlása</t>
  </si>
  <si>
    <t xml:space="preserve">   1. Működési célú kötvény beváltása</t>
  </si>
  <si>
    <t xml:space="preserve">   2. Felhalmozási célú kötvény beváltása</t>
  </si>
  <si>
    <t>IV. Betét elhelyezése</t>
  </si>
  <si>
    <t xml:space="preserve">  2. Felhalmozási célú</t>
  </si>
  <si>
    <t>FINANSZÍROZÁSI KIADÁSOK ÖSSZESEN</t>
  </si>
  <si>
    <t xml:space="preserve"> KIADÁSOK FŐÖSSZEGE</t>
  </si>
  <si>
    <t>Létszámkeret/átlagos állományi létszám (fő)</t>
  </si>
  <si>
    <t xml:space="preserve">     ebből közfoglalkoztatott</t>
  </si>
  <si>
    <t>BEVÉTELEK</t>
  </si>
  <si>
    <t>D. KÖLTSÉGVETÉSI KIADÁSOK ÖSSZESEN</t>
  </si>
  <si>
    <t xml:space="preserve">                                       KIADÁSOK</t>
  </si>
  <si>
    <t xml:space="preserve"> 2. Munkaadókat terhelő járulékok,szociális hozzájárulási adó</t>
  </si>
  <si>
    <t xml:space="preserve"> 3. Dologi kiadások (kamat nélkül)</t>
  </si>
  <si>
    <t xml:space="preserve"> Ezer forintban !</t>
  </si>
  <si>
    <t>Bevételek</t>
  </si>
  <si>
    <t>Kiadások</t>
  </si>
  <si>
    <t>Megnevezés</t>
  </si>
  <si>
    <t>Int. működési bevételek</t>
  </si>
  <si>
    <t>Személyi juttatások</t>
  </si>
  <si>
    <t>Munkaadókat terhelő járulék</t>
  </si>
  <si>
    <t>Dologi kiadások</t>
  </si>
  <si>
    <t>Műk.célú pénzeszközátadás</t>
  </si>
  <si>
    <t>Társ. és szociálpol. juttatások</t>
  </si>
  <si>
    <t>Ellátottak pénzbeli juttatása</t>
  </si>
  <si>
    <t>Kamatkiadások</t>
  </si>
  <si>
    <t>Függő, átfutó, kiegyenlítő</t>
  </si>
  <si>
    <t>ÖSSZESEN:</t>
  </si>
  <si>
    <t>Hiány:</t>
  </si>
  <si>
    <t>Többlet:</t>
  </si>
  <si>
    <t>Tárgyi eszk., immat.javak értékesítése</t>
  </si>
  <si>
    <t>Hitelek kamatai</t>
  </si>
  <si>
    <t xml:space="preserve">MŰKÖDÉSI CÉLÚ BEVÉTEL </t>
  </si>
  <si>
    <t>MŰKÖDÉSI CÉLÚ KIADÁS</t>
  </si>
  <si>
    <t>II.Felhalmozási célú bevételek és kiadások mérlege
(Önkormányzati szinten)</t>
  </si>
  <si>
    <t>I. Működési célú bevételek és kiadások mérlege
(Önkormányzati szinten)</t>
  </si>
  <si>
    <t>FELHALMOZÁSI CÉLÚ BEVÉTEL</t>
  </si>
  <si>
    <t>BEVÉTELEK ÖSSZESEN</t>
  </si>
  <si>
    <t>KIADÁSOK ÖSSZESEN</t>
  </si>
  <si>
    <t>2012. eredeti ei.</t>
  </si>
  <si>
    <t>Közhatalmi bevételek</t>
  </si>
  <si>
    <t>Működési támogatások</t>
  </si>
  <si>
    <t>Működési célú hitelfelvétel</t>
  </si>
  <si>
    <t>Kölcsön nyújtása</t>
  </si>
  <si>
    <t>Tervezett maradvány</t>
  </si>
  <si>
    <t>Felhalmozási támogatás</t>
  </si>
  <si>
    <t>Felhalmozási célú pénzeszköz átvétel</t>
  </si>
  <si>
    <t>Támogatásértékű műk.bevétel</t>
  </si>
  <si>
    <t>Beruházási kiadások ÁFA-val</t>
  </si>
  <si>
    <t>Felújítási kiadások ÁFA-val</t>
  </si>
  <si>
    <t>Hitelek törlesztése</t>
  </si>
  <si>
    <t>Beruházási és felújítási kiadások előirányzata célonként</t>
  </si>
  <si>
    <t>Beruházás  megnevezése</t>
  </si>
  <si>
    <t>Teljes költség</t>
  </si>
  <si>
    <t>Kivitelezés kezdési és befejezési éve</t>
  </si>
  <si>
    <t>Központi buszmegálló környék rendbetétele</t>
  </si>
  <si>
    <t>Csapadékvíz elvezetés tervkészítés</t>
  </si>
  <si>
    <t>Beruházás összesen:</t>
  </si>
  <si>
    <t>Felújítás megnevezése</t>
  </si>
  <si>
    <t>Felújítás összesen:</t>
  </si>
  <si>
    <t>2012.év utáni szükséglet</t>
  </si>
  <si>
    <t>Felhasználás 2011.XII.31-ig</t>
  </si>
  <si>
    <t>Zöldmező utca közvilágítás hálózatbővítés</t>
  </si>
  <si>
    <t>Művelődési ház színpad felújítás</t>
  </si>
  <si>
    <t>Szennyvíz hálózat és tisztítótelep felújítás</t>
  </si>
  <si>
    <t>Iskola udvar telekvásárlás</t>
  </si>
  <si>
    <t>Köztemető urna</t>
  </si>
  <si>
    <t>Irányító szervtől kapott működési támogatás</t>
  </si>
  <si>
    <t>Intézményfinanszírozás</t>
  </si>
  <si>
    <t>2012. évi mód. ei.</t>
  </si>
  <si>
    <t>1.8. Működési célú kamatbevétel</t>
  </si>
  <si>
    <t>4.4. Egyéb központi támogatás</t>
  </si>
  <si>
    <t>Teljesítés %-a</t>
  </si>
  <si>
    <t>Támogatásértékű műk.kiadás</t>
  </si>
  <si>
    <t>Előző évi pénzmar.igénybevétel</t>
  </si>
  <si>
    <t>Önkorm. sajátos műk.bevételei</t>
  </si>
  <si>
    <t>Önkorm. sajátos felhalm.és tőkebev.</t>
  </si>
  <si>
    <t>Felhalm.célú pénzeszk.átadás</t>
  </si>
  <si>
    <t>EU támog.megvalósuló projekt</t>
  </si>
  <si>
    <t>FELHALM. CÉLÚ KIADÁS</t>
  </si>
  <si>
    <t xml:space="preserve"> Alapszolgáltatási központ rekonstrukció/önerő/</t>
  </si>
  <si>
    <t>2012.évi eredeti ei.</t>
  </si>
  <si>
    <t>8=(2-4-5-6)</t>
  </si>
  <si>
    <t>Használt eszköz beszerzés konyha</t>
  </si>
  <si>
    <t xml:space="preserve">    5.4. Kölcsön visszatérülés</t>
  </si>
  <si>
    <t>2012. évi teljesítés</t>
  </si>
  <si>
    <t>Kölcsön visszatérülés</t>
  </si>
  <si>
    <t>Működési célú pénzeszköz átvétel</t>
  </si>
  <si>
    <t>Sor-
szám</t>
  </si>
  <si>
    <t>1.</t>
  </si>
  <si>
    <t>2.</t>
  </si>
  <si>
    <t>............................</t>
  </si>
  <si>
    <t>3.</t>
  </si>
  <si>
    <t>4.</t>
  </si>
  <si>
    <t>5.</t>
  </si>
  <si>
    <t>6.</t>
  </si>
  <si>
    <t>7.</t>
  </si>
  <si>
    <t>8.</t>
  </si>
  <si>
    <t>9.</t>
  </si>
  <si>
    <t>10.</t>
  </si>
  <si>
    <t>lejárat és eszközök szerinti bontásban</t>
  </si>
  <si>
    <t>2012.</t>
  </si>
  <si>
    <t>2013.</t>
  </si>
  <si>
    <t>2014.</t>
  </si>
  <si>
    <t>Összesen (1+6)</t>
  </si>
  <si>
    <t>Az önkormányzat által nyújtott hitel és kölcsön alakulása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</si>
  <si>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</si>
  <si>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</si>
  <si>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</si>
  <si>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</si>
  <si>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</si>
  <si>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 xml:space="preserve">szoc. kölcsön </t>
  </si>
  <si>
    <t>Hosszú lejáratú</t>
  </si>
  <si>
    <t>11.</t>
  </si>
  <si>
    <t>Pénzmaradvány kimutatás</t>
  </si>
  <si>
    <t>01.</t>
  </si>
  <si>
    <t>Hosszú lejáratú költségv.betétszámlák záróegy.</t>
  </si>
  <si>
    <t>02.</t>
  </si>
  <si>
    <t>Költségvetési bankszámlák záróegyenlege</t>
  </si>
  <si>
    <t>03.</t>
  </si>
  <si>
    <t>Pénztárak és betétkönyvek záróegyenlegei</t>
  </si>
  <si>
    <t>A.</t>
  </si>
  <si>
    <t>Záró pénzkészlet</t>
  </si>
  <si>
    <t>04.</t>
  </si>
  <si>
    <t>Forgatási célú értékpapírok záró állománya</t>
  </si>
  <si>
    <t>05.</t>
  </si>
  <si>
    <t>Rövid lejár.likvidh.és műk.célú kötvényk.záróáll.</t>
  </si>
  <si>
    <t>B.</t>
  </si>
  <si>
    <t>Forgatási célú finanszírozási műveletek egyenlege</t>
  </si>
  <si>
    <t>-</t>
  </si>
  <si>
    <t>Költségvetési aktív függő elszámolások záróegy.</t>
  </si>
  <si>
    <t>Költségvetési aktív átfutó elszámolások záróegy.</t>
  </si>
  <si>
    <t>Költségvetési aktív kiegyenlítő elszám.záróegy.</t>
  </si>
  <si>
    <t>06.</t>
  </si>
  <si>
    <t>Költségvetési aktív elszámolások záróegyenlege</t>
  </si>
  <si>
    <t>Költségvetési passzív függő elszámolások záróegy.</t>
  </si>
  <si>
    <t>Költségvetési passzív átfutó elszámolások záróegy.</t>
  </si>
  <si>
    <t>Költségvetési passzív kiegyenlítő elszám.záróegy.</t>
  </si>
  <si>
    <t>07.</t>
  </si>
  <si>
    <t>Költségvetési passzív elszámolások záróegyenlege</t>
  </si>
  <si>
    <t>C.</t>
  </si>
  <si>
    <t>Egyéb aktív és passzív pü-i elsz.összesen</t>
  </si>
  <si>
    <t>08.</t>
  </si>
  <si>
    <t xml:space="preserve">Előző év(ek)ben képzett költségv.tartalékok maradv. </t>
  </si>
  <si>
    <t>09.</t>
  </si>
  <si>
    <t xml:space="preserve">Előző év(ek)ben képzett vállalk.tartalékok maradv. </t>
  </si>
  <si>
    <t>D.</t>
  </si>
  <si>
    <t xml:space="preserve">Előző év(ek)ben képzett tartalékok maradványa </t>
  </si>
  <si>
    <t>E.</t>
  </si>
  <si>
    <t>Vállalkozási tev. pénzforgalmi vállalkozási maradv.</t>
  </si>
  <si>
    <t>F.</t>
  </si>
  <si>
    <t>Tárgyévi helyesbített pénzmaradvány</t>
  </si>
  <si>
    <t xml:space="preserve">Intézm. költségv.befizetés többlettám. miatt </t>
  </si>
  <si>
    <t>Költségvetési befiz. többlettámogatás miatt</t>
  </si>
  <si>
    <t>12.</t>
  </si>
  <si>
    <t>Költségv.kiutalás kiutalatlan int.tám.miatt</t>
  </si>
  <si>
    <t>13.</t>
  </si>
  <si>
    <t>Költségv.kiutalás kiutalatlan támogatás miatt</t>
  </si>
  <si>
    <t>G.</t>
  </si>
  <si>
    <t>Finanszírozásból származó korrekciók</t>
  </si>
  <si>
    <t>H.</t>
  </si>
  <si>
    <t>Pénzmaradványt terhelő elvonások</t>
  </si>
  <si>
    <t>I.</t>
  </si>
  <si>
    <t>Költségvetési pénzmaradvány</t>
  </si>
  <si>
    <t>14.</t>
  </si>
  <si>
    <t>Váll.tev.eredményéből alaptev.ellátásra felhaszn.össz.</t>
  </si>
  <si>
    <t>15.</t>
  </si>
  <si>
    <t>Ktgv.pénzmaradv.külön jogsz.alapján mód.tétel</t>
  </si>
  <si>
    <t>J.</t>
  </si>
  <si>
    <t>Módosított pénzmaradvány</t>
  </si>
  <si>
    <t xml:space="preserve">   ebből Egészségbizt.alapból foly.pénzeszk.mar.</t>
  </si>
  <si>
    <t>17.</t>
  </si>
  <si>
    <t>Kötelezettséggel terhelt maradvány</t>
  </si>
  <si>
    <t xml:space="preserve">   ebből működési célú kötelezettséggel terh.pénzm.</t>
  </si>
  <si>
    <t xml:space="preserve">            felhalmozási célú kötelezetts.terh.pénzm.</t>
  </si>
  <si>
    <t>18.</t>
  </si>
  <si>
    <t>Szabadon felhasználható pénzmaradvány</t>
  </si>
  <si>
    <t xml:space="preserve">   ebből működési célú szabad pénzmaradvány</t>
  </si>
  <si>
    <t xml:space="preserve">            felhalmozási célú szabad pénzmaradvány</t>
  </si>
  <si>
    <t>Jogcím</t>
  </si>
  <si>
    <t>TERVEZETT</t>
  </si>
  <si>
    <t>ÉVKÖZI VÁLTOZÁS</t>
  </si>
  <si>
    <t>TÉNYLEGES</t>
  </si>
  <si>
    <t>ELTÉRÉS</t>
  </si>
  <si>
    <t>Mutatószám</t>
  </si>
  <si>
    <t>Állami hozzájárulás</t>
  </si>
  <si>
    <t>Lakott külterülettel kapcsolatos feladatok</t>
  </si>
  <si>
    <t>Pénzbeli szociális juttatás</t>
  </si>
  <si>
    <t>Szoc. alapszolg. - családsegítés</t>
  </si>
  <si>
    <t>Szoc.alapszolg.-szoc.étkeztetés</t>
  </si>
  <si>
    <t>Szoc. alapszolg. - házi segítségny.</t>
  </si>
  <si>
    <t>Szoc. alapszolg. - nappali intézményi ellátás</t>
  </si>
  <si>
    <t>Összesen:</t>
  </si>
  <si>
    <t>VAGYONKIMUTATÁS</t>
  </si>
  <si>
    <t>a mérlegben értékben kimutatott eszközökről és forrásokról</t>
  </si>
  <si>
    <t>ezer forintban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</si>
  <si>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</si>
  <si>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</si>
  <si>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</si>
  <si>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</si>
  <si>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</si>
  <si>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</si>
  <si>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</si>
  <si>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</si>
  <si>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</si>
  <si>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</si>
  <si>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</si>
  <si>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</si>
  <si>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II. Tárgyi eszközök (3+21+26)</t>
  </si>
  <si>
    <t>II/1. Törzsvagyon (4+12)</t>
  </si>
  <si>
    <t xml:space="preserve">   a/ Forgalomképtelen Ingatlanok (5-től 11-ig)</t>
  </si>
  <si>
    <t xml:space="preserve">      1. Földterület</t>
  </si>
  <si>
    <t xml:space="preserve">      2. Erdők</t>
  </si>
  <si>
    <t xml:space="preserve">      3. Épület</t>
  </si>
  <si>
    <t xml:space="preserve">      4. Építmény</t>
  </si>
  <si>
    <t xml:space="preserve">      5. Ingatlanhoz kapcsolódó vagyoni értékű jogok</t>
  </si>
  <si>
    <t xml:space="preserve">      6. Egyéb ingatlanok</t>
  </si>
  <si>
    <t xml:space="preserve">      7. Folyamtban lévő ingatlan beruházás, felújítás</t>
  </si>
  <si>
    <t xml:space="preserve">    b/Korlátozottan forgalomképes ingatlanok (13-tól 20-ig)</t>
  </si>
  <si>
    <t xml:space="preserve">      2. Telek</t>
  </si>
  <si>
    <t>16.</t>
  </si>
  <si>
    <t>19.</t>
  </si>
  <si>
    <t>20.</t>
  </si>
  <si>
    <t>II/2.Forgalomképes ingatlanok (22+23+24+25)</t>
  </si>
  <si>
    <t>21.</t>
  </si>
  <si>
    <t xml:space="preserve">      1. Telkek, zártkerti- és külterületi földterületek</t>
  </si>
  <si>
    <t>22.</t>
  </si>
  <si>
    <t xml:space="preserve">      2. Épületek, építmények</t>
  </si>
  <si>
    <t>23.</t>
  </si>
  <si>
    <t xml:space="preserve">      3. Egyéb ingatlan</t>
  </si>
  <si>
    <t>24.</t>
  </si>
  <si>
    <t xml:space="preserve">      4. Folyamatban lévő ingatlan beruházás</t>
  </si>
  <si>
    <t>25.</t>
  </si>
  <si>
    <t>II/3. Egyéb tárgyi eszközök (26-tól 31-ig)</t>
  </si>
  <si>
    <t>26.</t>
  </si>
  <si>
    <t xml:space="preserve">      1. Gépek berendezések felszerlések</t>
  </si>
  <si>
    <t>27.</t>
  </si>
  <si>
    <t xml:space="preserve">      2. Folyamatban maradó gép, berendezés</t>
  </si>
  <si>
    <t>28.</t>
  </si>
  <si>
    <t xml:space="preserve">      3. Járművek</t>
  </si>
  <si>
    <t>29.</t>
  </si>
  <si>
    <t xml:space="preserve">      4. Folyamatban maradó jármű beruházás</t>
  </si>
  <si>
    <t>30.</t>
  </si>
  <si>
    <t xml:space="preserve">      5. Tenyészállatok</t>
  </si>
  <si>
    <t>31.</t>
  </si>
  <si>
    <t xml:space="preserve">      6.. Beruházásra adott előlegek</t>
  </si>
  <si>
    <t>32.</t>
  </si>
  <si>
    <t>III.Befektetett pénzügyi eszközök (32-től 35-ig)</t>
  </si>
  <si>
    <t>33.</t>
  </si>
  <si>
    <t xml:space="preserve">      1. Egyéb tartós részesedés</t>
  </si>
  <si>
    <t>34.</t>
  </si>
  <si>
    <t xml:space="preserve">      2. Tartósan adott kölcsön</t>
  </si>
  <si>
    <t>35.</t>
  </si>
  <si>
    <t xml:space="preserve">      3. Egyéb hosszúlejáratú követelés</t>
  </si>
  <si>
    <t>36.</t>
  </si>
  <si>
    <t>IV.Üzemeltetésre, kezelésre átadott, koncesszióba adott eszk.</t>
  </si>
  <si>
    <t>37.</t>
  </si>
  <si>
    <t>A) BEFEKTETETT ESZKÖZÖK ÖSSZESEN (1+2+33+37)</t>
  </si>
  <si>
    <t>38.</t>
  </si>
  <si>
    <t xml:space="preserve"> I. Készletek</t>
  </si>
  <si>
    <t>39.</t>
  </si>
  <si>
    <t xml:space="preserve"> II. Követelések öszesen (41+42+47+48)</t>
  </si>
  <si>
    <t>40.</t>
  </si>
  <si>
    <t xml:space="preserve">      1. Követelések áruszállításbó, szolgáltatásból (vevők)</t>
  </si>
  <si>
    <t>41.</t>
  </si>
  <si>
    <t xml:space="preserve">      2. Adósok</t>
  </si>
  <si>
    <t>42.</t>
  </si>
  <si>
    <t>Ebből:           - helyi adóhátralék</t>
  </si>
  <si>
    <t>43.</t>
  </si>
  <si>
    <t>- lakbér hátralék</t>
  </si>
  <si>
    <t>44.</t>
  </si>
  <si>
    <t>- térítési díj hátralékok</t>
  </si>
  <si>
    <t>45.</t>
  </si>
  <si>
    <t>- egyéb hátralékok, stb.</t>
  </si>
  <si>
    <t>46.</t>
  </si>
  <si>
    <t xml:space="preserve">      3. Rövid lejáratú kölcsönök</t>
  </si>
  <si>
    <t>47.</t>
  </si>
  <si>
    <t xml:space="preserve">      4. Egyéb követelések</t>
  </si>
  <si>
    <t>48.</t>
  </si>
  <si>
    <t xml:space="preserve"> III. Értékpapírok </t>
  </si>
  <si>
    <t>49.</t>
  </si>
  <si>
    <t xml:space="preserve"> IV. Pénzeszközök</t>
  </si>
  <si>
    <t>50.</t>
  </si>
  <si>
    <t xml:space="preserve"> V. Egyéb aktív pénzügyi elszámolások </t>
  </si>
  <si>
    <t>51.</t>
  </si>
  <si>
    <t>B) FORGÓESZKÖZÖK ÖSSZESEN  (39+40+49+50+51)</t>
  </si>
  <si>
    <t>52.</t>
  </si>
  <si>
    <t>ESZKÖZÖK ÖSSZESEN  (38+52)</t>
  </si>
  <si>
    <t>53.</t>
  </si>
  <si>
    <t>FORRÁSOK</t>
  </si>
  <si>
    <t>Előző év   (nyitó)</t>
  </si>
  <si>
    <t>Változás
%-a</t>
  </si>
  <si>
    <t xml:space="preserve">1. Tartós tőke </t>
  </si>
  <si>
    <t xml:space="preserve">2. Tőkeváltozások </t>
  </si>
  <si>
    <t>54.</t>
  </si>
  <si>
    <t>3. Értékesítési tartalék</t>
  </si>
  <si>
    <t>55.</t>
  </si>
  <si>
    <t xml:space="preserve"> D) SAJÁT TŐKE ÖSSZESEN (51+52+53)</t>
  </si>
  <si>
    <t>56.</t>
  </si>
  <si>
    <t>a/ Következő évben felhasználható pénzmaradvány (56+57)</t>
  </si>
  <si>
    <t>57.</t>
  </si>
  <si>
    <t xml:space="preserve"> 1. Tárgyévi költségvetési tartalék (pénzmaradvány) </t>
  </si>
  <si>
    <t>58.</t>
  </si>
  <si>
    <t xml:space="preserve"> 2. Előző év(ek) költségvetési tartalékai (pénzmaradvány)</t>
  </si>
  <si>
    <t>59.</t>
  </si>
  <si>
    <t>b/Következő évben felhasználható vállakozási eredmény (59+60)</t>
  </si>
  <si>
    <t>60.</t>
  </si>
  <si>
    <t xml:space="preserve"> 1. Tárgyévi vállakozási eredmény</t>
  </si>
  <si>
    <t>61.</t>
  </si>
  <si>
    <t xml:space="preserve"> 2. Előző év(ek) vállakozási eredménye</t>
  </si>
  <si>
    <t>62.</t>
  </si>
  <si>
    <t>E) TARTALÉKOK ÖSSZESEN (55+58)</t>
  </si>
  <si>
    <t>63.</t>
  </si>
  <si>
    <t xml:space="preserve"> I. Hosszú lejáratú kötelezettségek összesen (63+64+65+66)</t>
  </si>
  <si>
    <t>64.</t>
  </si>
  <si>
    <t>1. Hosszú lejáratra kapott kölcsönök</t>
  </si>
  <si>
    <t>65.</t>
  </si>
  <si>
    <t>2. Tartozás (fejlesztési célú) kötvénykibocsátásból</t>
  </si>
  <si>
    <t>66.</t>
  </si>
  <si>
    <t>3. Beruházási és fejlesztési hitelek</t>
  </si>
  <si>
    <t>67.</t>
  </si>
  <si>
    <t xml:space="preserve">4. Egyéb hosszú lejáratú kötelezettségek </t>
  </si>
  <si>
    <t>68.</t>
  </si>
  <si>
    <t xml:space="preserve"> II. Rövid lejáratú kötelezettségek összesen (68+69+70+71)</t>
  </si>
  <si>
    <t>69.</t>
  </si>
  <si>
    <t>1. Rövid lejáratú kölcsönök</t>
  </si>
  <si>
    <t>70.</t>
  </si>
  <si>
    <t>2. Rövid lejáratú hitelek</t>
  </si>
  <si>
    <t>71.</t>
  </si>
  <si>
    <t>3. Kötelezettségek áruszállításból és szolgáltatásból (szállítók)</t>
  </si>
  <si>
    <t>72.</t>
  </si>
  <si>
    <t>4. Egyéb rövid lejáratú kötelezettségek</t>
  </si>
  <si>
    <t>73.</t>
  </si>
  <si>
    <t>Ebből:           - helyi adókból származó túlfizetés</t>
  </si>
  <si>
    <t>74.</t>
  </si>
  <si>
    <t>- közműdíjak túlfizetése miatti tkötelezettség</t>
  </si>
  <si>
    <t>75.</t>
  </si>
  <si>
    <t>- lakbér túlfizetés</t>
  </si>
  <si>
    <t>76.</t>
  </si>
  <si>
    <t>- egyéb</t>
  </si>
  <si>
    <t>77.</t>
  </si>
  <si>
    <t xml:space="preserve">III. Egyéb passzív pénzügyi elszámolások </t>
  </si>
  <si>
    <t>78.</t>
  </si>
  <si>
    <t>F) KÖTELEZETTSÉGEK ÖSSZESEN (62+67+76)</t>
  </si>
  <si>
    <t>79.</t>
  </si>
  <si>
    <t>FORRÁSOK ÖSSZESEN  (54+61+77)</t>
  </si>
  <si>
    <t>80.</t>
  </si>
  <si>
    <t>Az önkormányzat által adott közvetett támogatások</t>
  </si>
  <si>
    <t>(kedvezmények)</t>
  </si>
  <si>
    <t>Ezer forintban</t>
  </si>
  <si>
    <t>Sor-szám</t>
  </si>
  <si>
    <t>Bevételi jogcím</t>
  </si>
  <si>
    <t>Kedvezmény nélkül elérhető bevétel</t>
  </si>
  <si>
    <t>Kedvezmények összege</t>
  </si>
  <si>
    <t>szociális étkezés térítési díj</t>
  </si>
  <si>
    <t>gépjármű adó</t>
  </si>
  <si>
    <t>helyi iparűzési adó</t>
  </si>
  <si>
    <t>szemétkezelési díj</t>
  </si>
  <si>
    <t>talajterhelési díj</t>
  </si>
  <si>
    <t>a 0-ra leírt befektetett eszközökről</t>
  </si>
  <si>
    <t>Mennyiség (db)</t>
  </si>
  <si>
    <t>Bruttó érték (E Ft)</t>
  </si>
  <si>
    <t>0-ra leírt immat.javak</t>
  </si>
  <si>
    <t>0-ra leírt immateriális javak összesen:</t>
  </si>
  <si>
    <t>0-ra leírt vagyoni értékű jog</t>
  </si>
  <si>
    <t>0-ra leírt gép,berendezés,felszerelés</t>
  </si>
  <si>
    <t>0-ra leírt járművek</t>
  </si>
  <si>
    <t>0-ra leírt egyéb tárgyi eszköz összesen:</t>
  </si>
  <si>
    <t>0-ra leírt befektetett eszközök összesen:</t>
  </si>
  <si>
    <t>2015.</t>
  </si>
  <si>
    <t>A 2012. évi normatív  hozzájárulások  alakulása jogcímenként</t>
  </si>
  <si>
    <t>Települési önk.felad..-település üzem.,igazg.,sport és kult.</t>
  </si>
  <si>
    <t>2012. XII. 31.</t>
  </si>
  <si>
    <t>magánszemélyek komm.adója</t>
  </si>
  <si>
    <t>IK tartózkodási díj</t>
  </si>
  <si>
    <t>Madocsa Községi Önkormányzat adósságot keletkeztető ügyletekből és kezességvállalásokból fennálló kötelezettségei</t>
  </si>
  <si>
    <t>Ezer forintban!</t>
  </si>
  <si>
    <t>Sor- szám</t>
  </si>
  <si>
    <t>Évek</t>
  </si>
  <si>
    <t>Összesen 7=(3+4+5+6)</t>
  </si>
  <si>
    <t>2014. után</t>
  </si>
  <si>
    <t>Útfelújítási hitel tőketörlesztése</t>
  </si>
  <si>
    <t>Útfelújítási hitel kamata</t>
  </si>
  <si>
    <t>ÖSSZES KÖTELEZETTSÉG</t>
  </si>
  <si>
    <t>Madocsa Községi Önkormányzat saját bevételeinek részletezése az adósságot keletkeztető ügyletből származó tárgyévi fizetési kötelezettség megállapításához</t>
  </si>
  <si>
    <t>Bevételi jogcímek</t>
  </si>
  <si>
    <t>2012. évi előirányzat</t>
  </si>
  <si>
    <t>Helyi adók</t>
  </si>
  <si>
    <t>Osztlék,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</si>
  <si>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</si>
  <si>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</si>
  <si>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</si>
  <si>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</si>
  <si>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megtérülése</t>
  </si>
  <si>
    <t>SAJÁT BEVÉTELEK ÖSSZESEN</t>
  </si>
  <si>
    <t>Madocsa Községi Önkormányzat 2012. évi adósságot keletkeztető fejlesztési céljai</t>
  </si>
  <si>
    <t>Fejlesztési cél leírása</t>
  </si>
  <si>
    <t>ADÓSSÁGOT KELETKEZTETŐ ÜGYLETEK VÁRHATÓ EGYÜTTES ÖSSZEGE</t>
  </si>
  <si>
    <t>2012. évi eredeti előirányzat</t>
  </si>
  <si>
    <t>2012. évi módosított előirányzat</t>
  </si>
  <si>
    <t>Madocsa Község Önkormányzata tulajdonában álló gazdálkodó szervezetek részesedésének alakulása</t>
  </si>
  <si>
    <t>Társaság megnevezése</t>
  </si>
  <si>
    <t>alaptőke, jegyzett tőke</t>
  </si>
  <si>
    <t>önkormányzat részesedése</t>
  </si>
  <si>
    <t>saját tőke</t>
  </si>
  <si>
    <t>saját tőke aránya a jegyzett tőkéhez</t>
  </si>
  <si>
    <t>értékvesztés</t>
  </si>
  <si>
    <t>önkormányzati részesedés változása</t>
  </si>
  <si>
    <t>növekedés</t>
  </si>
  <si>
    <t>csökkenés</t>
  </si>
  <si>
    <t>önkormányzati részesedés bekerülési értéke</t>
  </si>
  <si>
    <t>2012. évben</t>
  </si>
  <si>
    <t xml:space="preserve">e Ft-ban </t>
  </si>
  <si>
    <t>Mezőföldi Regionális Viziközmű Kft.</t>
  </si>
  <si>
    <t>Függő, átfutó, kiegyenlítő bevételek</t>
  </si>
  <si>
    <t>Függő, átfutó, kiegyenlítő kiadás</t>
  </si>
  <si>
    <t>KÖLTSÉGVETÉSI BEVÉTELEK ÖSSZESEN</t>
  </si>
  <si>
    <t>BEVÉTELEK FŐÖSSZEGE</t>
  </si>
  <si>
    <t>KÖLTSÉGVETÉSI KIADÁSOK ÖSSZESEN</t>
  </si>
  <si>
    <t>2012. év</t>
  </si>
  <si>
    <t>Önkor-mányzat</t>
  </si>
  <si>
    <t>Hivatal</t>
  </si>
  <si>
    <t>Alapszolg. Központ</t>
  </si>
  <si>
    <t>Összesen</t>
  </si>
  <si>
    <t>13.a melléklet folytatása</t>
  </si>
  <si>
    <t>13.b számú melléklet</t>
  </si>
  <si>
    <t>14. számú melléklet</t>
  </si>
  <si>
    <t xml:space="preserve">15. számú melléklet </t>
  </si>
  <si>
    <t>Működési célú költségvetési bevétel</t>
  </si>
  <si>
    <t>Működési célú költségv.kiadás</t>
  </si>
  <si>
    <t>Felhalmozási célú költségv. bevétel</t>
  </si>
  <si>
    <t>Felhalm.célú költségv. kiadás</t>
  </si>
  <si>
    <t>Előző évi pénzmaradv.igénybevétel</t>
  </si>
  <si>
    <t>Költségvetési bevételek összesen</t>
  </si>
  <si>
    <t>Költségvetési kiadások össz.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</si>
</sst>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  <numFmt numFmtId="165" formatCode="#,##0.00&quot; Ft&quot;;[Red]\-#,##0.00&quot; Ft&quot;"/>
    <numFmt numFmtId="166" formatCode="#,##0_ ;\-#,##0\ "/>
    <numFmt numFmtId="167" formatCode="#,###"/>
    <numFmt numFmtId="168" formatCode="#"/>
    <numFmt numFmtId="169" formatCode="#,##0.0"/>
    <numFmt numFmtId="170" formatCode="#,##0.000\ _F_t;[Red]\-#,##0.000\ _F_t"/>
    <numFmt numFmtId="171" formatCode="#,##0.0\ _F_t;[Red]\-#,##0.0\ _F_t"/>
    <numFmt numFmtId="172" formatCode="0.0"/>
    <numFmt numFmtId="173" formatCode="#,###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00"/>
    <numFmt numFmtId="178" formatCode="0.0000"/>
    <numFmt numFmtId="179" formatCode="_-* #,##0.0\ _F_t_-;\-* #,##0.0\ _F_t_-;_-* &quot;-&quot;??\ _F_t_-;_-@_-"/>
    <numFmt numFmtId="180" formatCode="_-* #,##0\ _F_t_-;\-* #,##0\ _F_t_-;_-* &quot;-&quot;??\ _F_t_-;_-@_-"/>
    <numFmt numFmtId="181" formatCode="#,##0.00_ ;\-#,##0.00\ "/>
    <numFmt numFmtId="182" formatCode="#,##0.0_ ;\-#,##0.0\ "/>
    <numFmt numFmtId="183" formatCode="[$-40E]yyyy\.\ mmmm\ d\."/>
    <numFmt numFmtId="184" formatCode="#,##0.000"/>
    <numFmt numFmtId="185" formatCode="0.000000"/>
    <numFmt numFmtId="186" formatCode="0.00000"/>
    <numFmt numFmtId="187" formatCode="m/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00"/>
    <numFmt numFmtId="195" formatCode="#,###\ _F_t;\-_#\.###\ _F_t"/>
    <numFmt numFmtId="196" formatCode="#,###\ _F_t;\-#,###\ _F_t"/>
    <numFmt numFmtId="197" formatCode="#,###__;\-\ #,###__"/>
    <numFmt numFmtId="198" formatCode="#,##0__;\-\ #,##0__"/>
    <numFmt numFmtId="199" formatCode="#,###.0__;\-\ #,###.0__"/>
    <numFmt numFmtId="200" formatCode="#,###.00__;\-\ #,###.00__"/>
    <numFmt numFmtId="201" formatCode="#,##0.00__;\-\ #,##0.00__"/>
    <numFmt numFmtId="202" formatCode="#,###__"/>
    <numFmt numFmtId="203" formatCode="_#\ ###__"/>
    <numFmt numFmtId="204" formatCode="_-* #,###\ _F_t_-;\-* #,###\ _F_t_-;_-* &quot;-&quot;\ _F_t_-;_-@_-"/>
    <numFmt numFmtId="205" formatCode="_-* #,###\__-;\-* #,###\ __\-;_-* &quot;-&quot;\ _F_t_-;_-@_-"/>
    <numFmt numFmtId="206" formatCode="_-* ##,##\__;\-* #,###\ __\-;_-* &quot;-&quot;\ _F_t_-;_-@_-"/>
    <numFmt numFmtId="207" formatCode="##,###__"/>
    <numFmt numFmtId="208" formatCode="_#_ ###__"/>
    <numFmt numFmtId="209" formatCode="_#\ _###__"/>
    <numFmt numFmtId="210" formatCode="#,###\ _F_t;\-__#,###\ _F_t"/>
    <numFmt numFmtId="211" formatCode="#,###,__;\-__#,###,__"/>
    <numFmt numFmtId="212" formatCode="#,###\ __;\-__#,###\ __"/>
    <numFmt numFmtId="213" formatCode="#,##0__;\-#,##0__"/>
    <numFmt numFmtId="214" formatCode="#,###__;\-#,###__"/>
    <numFmt numFmtId="215" formatCode="#,##0\ __;\-__#,##0\ __"/>
    <numFmt numFmtId="216" formatCode="#,##0\ _F_t;\-__#,##0\ _F_t"/>
    <numFmt numFmtId="217" formatCode="#,###.##"/>
    <numFmt numFmtId="218" formatCode="#,###.##\ _F_t;\-#,###.##\ _F_t"/>
    <numFmt numFmtId="219" formatCode="#,###.0__"/>
    <numFmt numFmtId="220" formatCode="#,###.00__"/>
    <numFmt numFmtId="221" formatCode="#,###.000__"/>
    <numFmt numFmtId="222" formatCode="#,###.##__"/>
    <numFmt numFmtId="223" formatCode="#,###.###\ _F_t;\-#,###.###\ _F_t"/>
    <numFmt numFmtId="224" formatCode="#,###.####\ _F_t;\-#,###.####\ _F_t"/>
    <numFmt numFmtId="225" formatCode="#,##0.00\ _F_t;\-\ #,##0.00\ _F_t"/>
    <numFmt numFmtId="226" formatCode="#,##0.0000"/>
    <numFmt numFmtId="227" formatCode="#,###.0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10"/>
      <name val="Arial"/>
      <family val="0"/>
    </font>
    <font>
      <b/>
      <sz val="11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Arial"/>
      <family val="0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darkHorizontal"/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8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24" fillId="0" borderId="10" xfId="59" applyFont="1" applyBorder="1" applyAlignment="1" applyProtection="1">
      <alignment horizontal="center" vertical="center" wrapText="1"/>
      <protection/>
    </xf>
    <xf numFmtId="0" fontId="24" fillId="0" borderId="10" xfId="59" applyFont="1" applyBorder="1" applyAlignment="1">
      <alignment horizontal="center" wrapText="1"/>
      <protection/>
    </xf>
    <xf numFmtId="0" fontId="23" fillId="0" borderId="0" xfId="59">
      <alignment/>
      <protection/>
    </xf>
    <xf numFmtId="3" fontId="25" fillId="0" borderId="10" xfId="59" applyNumberFormat="1" applyFont="1" applyBorder="1" applyAlignment="1" applyProtection="1">
      <alignment horizontal="right" vertical="center" wrapText="1"/>
      <protection/>
    </xf>
    <xf numFmtId="0" fontId="26" fillId="0" borderId="0" xfId="59" applyFont="1">
      <alignment/>
      <protection/>
    </xf>
    <xf numFmtId="0" fontId="25" fillId="18" borderId="10" xfId="59" applyFont="1" applyFill="1" applyBorder="1" applyAlignment="1" applyProtection="1">
      <alignment vertical="center" wrapText="1"/>
      <protection/>
    </xf>
    <xf numFmtId="167" fontId="25" fillId="18" borderId="10" xfId="59" applyNumberFormat="1" applyFont="1" applyFill="1" applyBorder="1" applyAlignment="1" applyProtection="1">
      <alignment vertical="center" wrapText="1"/>
      <protection/>
    </xf>
    <xf numFmtId="0" fontId="27" fillId="18" borderId="10" xfId="59" applyFont="1" applyFill="1" applyBorder="1" applyAlignment="1" applyProtection="1">
      <alignment vertical="center" wrapText="1"/>
      <protection/>
    </xf>
    <xf numFmtId="167" fontId="27" fillId="18" borderId="10" xfId="59" applyNumberFormat="1" applyFont="1" applyFill="1" applyBorder="1" applyAlignment="1" applyProtection="1">
      <alignment vertical="center" wrapText="1"/>
      <protection locked="0"/>
    </xf>
    <xf numFmtId="0" fontId="26" fillId="0" borderId="10" xfId="58" applyFont="1" applyFill="1" applyBorder="1" applyAlignment="1">
      <alignment horizontal="left" vertical="center" wrapText="1" indent="1"/>
      <protection/>
    </xf>
    <xf numFmtId="167" fontId="26" fillId="16" borderId="10" xfId="59" applyNumberFormat="1" applyFont="1" applyFill="1" applyBorder="1" applyAlignment="1" applyProtection="1">
      <alignment vertical="center" wrapText="1"/>
      <protection locked="0"/>
    </xf>
    <xf numFmtId="0" fontId="26" fillId="16" borderId="0" xfId="59" applyFont="1" applyFill="1">
      <alignment/>
      <protection/>
    </xf>
    <xf numFmtId="16" fontId="26" fillId="0" borderId="10" xfId="58" applyNumberFormat="1" applyFont="1" applyFill="1" applyBorder="1" applyAlignment="1">
      <alignment horizontal="left" vertical="center" wrapText="1" indent="1"/>
      <protection/>
    </xf>
    <xf numFmtId="167" fontId="27" fillId="18" borderId="10" xfId="59" applyNumberFormat="1" applyFont="1" applyFill="1" applyBorder="1" applyAlignment="1" applyProtection="1">
      <alignment vertical="center" wrapText="1"/>
      <protection/>
    </xf>
    <xf numFmtId="0" fontId="26" fillId="16" borderId="10" xfId="59" applyFont="1" applyFill="1" applyBorder="1" applyAlignment="1" applyProtection="1">
      <alignment vertical="center" wrapText="1"/>
      <protection/>
    </xf>
    <xf numFmtId="167" fontId="26" fillId="16" borderId="10" xfId="59" applyNumberFormat="1" applyFont="1" applyFill="1" applyBorder="1" applyAlignment="1" applyProtection="1">
      <alignment vertical="center" wrapText="1"/>
      <protection/>
    </xf>
    <xf numFmtId="0" fontId="26" fillId="0" borderId="10" xfId="59" applyFont="1" applyFill="1" applyBorder="1" applyAlignment="1" applyProtection="1">
      <alignment horizontal="left" vertical="center" wrapText="1" indent="1"/>
      <protection/>
    </xf>
    <xf numFmtId="167" fontId="26" fillId="0" borderId="10" xfId="59" applyNumberFormat="1" applyFont="1" applyFill="1" applyBorder="1" applyAlignment="1" applyProtection="1">
      <alignment horizontal="right" vertical="center" wrapText="1"/>
      <protection locked="0"/>
    </xf>
    <xf numFmtId="167" fontId="26" fillId="0" borderId="10" xfId="59" applyNumberFormat="1" applyFont="1" applyFill="1" applyBorder="1" applyAlignment="1" applyProtection="1">
      <alignment vertical="center" wrapText="1"/>
      <protection locked="0"/>
    </xf>
    <xf numFmtId="167" fontId="26" fillId="18" borderId="10" xfId="59" applyNumberFormat="1" applyFont="1" applyFill="1" applyBorder="1" applyAlignment="1" applyProtection="1">
      <alignment vertical="center" wrapText="1"/>
      <protection locked="0"/>
    </xf>
    <xf numFmtId="167" fontId="27" fillId="18" borderId="10" xfId="59" applyNumberFormat="1" applyFont="1" applyFill="1" applyBorder="1" applyAlignment="1" applyProtection="1">
      <alignment vertical="center" wrapText="1"/>
      <protection locked="0"/>
    </xf>
    <xf numFmtId="0" fontId="26" fillId="0" borderId="10" xfId="59" applyFont="1" applyFill="1" applyBorder="1" applyAlignment="1" applyProtection="1">
      <alignment vertical="center" wrapText="1"/>
      <protection/>
    </xf>
    <xf numFmtId="167" fontId="26" fillId="0" borderId="10" xfId="59" applyNumberFormat="1" applyFont="1" applyFill="1" applyBorder="1" applyAlignment="1" applyProtection="1">
      <alignment vertical="center" wrapText="1"/>
      <protection locked="0"/>
    </xf>
    <xf numFmtId="16" fontId="26" fillId="16" borderId="10" xfId="59" applyNumberFormat="1" applyFont="1" applyFill="1" applyBorder="1" applyAlignment="1" applyProtection="1">
      <alignment vertical="center" wrapText="1"/>
      <protection/>
    </xf>
    <xf numFmtId="0" fontId="26" fillId="16" borderId="10" xfId="59" applyFont="1" applyFill="1" applyBorder="1" applyAlignment="1" applyProtection="1">
      <alignment vertical="center" wrapText="1"/>
      <protection/>
    </xf>
    <xf numFmtId="167" fontId="26" fillId="0" borderId="10" xfId="59" applyNumberFormat="1" applyFont="1" applyFill="1" applyBorder="1" applyAlignment="1" applyProtection="1">
      <alignment vertical="center" wrapText="1"/>
      <protection/>
    </xf>
    <xf numFmtId="167" fontId="26" fillId="18" borderId="10" xfId="59" applyNumberFormat="1" applyFont="1" applyFill="1" applyBorder="1" applyAlignment="1" applyProtection="1">
      <alignment vertical="center" wrapText="1"/>
      <protection/>
    </xf>
    <xf numFmtId="0" fontId="25" fillId="18" borderId="10" xfId="59" applyFont="1" applyFill="1" applyBorder="1" applyAlignment="1" applyProtection="1">
      <alignment vertical="center" wrapText="1"/>
      <protection/>
    </xf>
    <xf numFmtId="167" fontId="25" fillId="18" borderId="10" xfId="59" applyNumberFormat="1" applyFont="1" applyFill="1" applyBorder="1" applyAlignment="1" applyProtection="1">
      <alignment vertical="center" wrapText="1"/>
      <protection/>
    </xf>
    <xf numFmtId="0" fontId="27" fillId="18" borderId="10" xfId="59" applyFont="1" applyFill="1" applyBorder="1" applyAlignment="1" applyProtection="1">
      <alignment vertical="center" wrapText="1"/>
      <protection/>
    </xf>
    <xf numFmtId="167" fontId="27" fillId="18" borderId="10" xfId="59" applyNumberFormat="1" applyFont="1" applyFill="1" applyBorder="1" applyAlignment="1" applyProtection="1">
      <alignment vertical="center" wrapText="1"/>
      <protection/>
    </xf>
    <xf numFmtId="167" fontId="27" fillId="0" borderId="10" xfId="59" applyNumberFormat="1" applyFont="1" applyFill="1" applyBorder="1" applyAlignment="1" applyProtection="1">
      <alignment vertical="center" wrapText="1"/>
      <protection locked="0"/>
    </xf>
    <xf numFmtId="0" fontId="25" fillId="0" borderId="10" xfId="59" applyFont="1" applyFill="1" applyBorder="1" applyAlignment="1" applyProtection="1">
      <alignment vertical="center" wrapText="1"/>
      <protection/>
    </xf>
    <xf numFmtId="167" fontId="25" fillId="0" borderId="10" xfId="59" applyNumberFormat="1" applyFont="1" applyFill="1" applyBorder="1" applyAlignment="1" applyProtection="1">
      <alignment vertical="center" wrapText="1"/>
      <protection/>
    </xf>
    <xf numFmtId="0" fontId="26" fillId="0" borderId="0" xfId="59" applyFont="1" applyFill="1">
      <alignment/>
      <protection/>
    </xf>
    <xf numFmtId="0" fontId="26" fillId="0" borderId="0" xfId="59" applyFont="1">
      <alignment/>
      <protection/>
    </xf>
    <xf numFmtId="0" fontId="28" fillId="0" borderId="10" xfId="59" applyFont="1" applyFill="1" applyBorder="1" applyAlignment="1" applyProtection="1">
      <alignment vertical="center" wrapText="1"/>
      <protection/>
    </xf>
    <xf numFmtId="0" fontId="25" fillId="0" borderId="0" xfId="59" applyFont="1">
      <alignment/>
      <protection/>
    </xf>
    <xf numFmtId="0" fontId="27" fillId="0" borderId="10" xfId="59" applyFont="1" applyFill="1" applyBorder="1" applyAlignment="1" applyProtection="1">
      <alignment vertical="center" wrapText="1"/>
      <protection/>
    </xf>
    <xf numFmtId="0" fontId="27" fillId="0" borderId="10" xfId="59" applyFont="1" applyFill="1" applyBorder="1" applyAlignment="1" applyProtection="1">
      <alignment vertical="center" wrapText="1"/>
      <protection/>
    </xf>
    <xf numFmtId="167" fontId="27" fillId="0" borderId="10" xfId="59" applyNumberFormat="1" applyFont="1" applyFill="1" applyBorder="1" applyAlignment="1" applyProtection="1">
      <alignment vertical="center" wrapText="1"/>
      <protection/>
    </xf>
    <xf numFmtId="0" fontId="27" fillId="0" borderId="0" xfId="59" applyFont="1">
      <alignment/>
      <protection/>
    </xf>
    <xf numFmtId="167" fontId="25" fillId="18" borderId="10" xfId="59" applyNumberFormat="1" applyFont="1" applyFill="1" applyBorder="1" applyAlignment="1" applyProtection="1">
      <alignment vertical="center" wrapText="1"/>
      <protection locked="0"/>
    </xf>
    <xf numFmtId="16" fontId="26" fillId="16" borderId="10" xfId="59" applyNumberFormat="1" applyFont="1" applyFill="1" applyBorder="1" applyAlignment="1" applyProtection="1">
      <alignment vertical="center" wrapText="1"/>
      <protection/>
    </xf>
    <xf numFmtId="0" fontId="26" fillId="16" borderId="0" xfId="59" applyFont="1" applyFill="1">
      <alignment/>
      <protection/>
    </xf>
    <xf numFmtId="167" fontId="26" fillId="16" borderId="10" xfId="59" applyNumberFormat="1" applyFont="1" applyFill="1" applyBorder="1" applyAlignment="1" applyProtection="1">
      <alignment vertical="center" wrapText="1"/>
      <protection locked="0"/>
    </xf>
    <xf numFmtId="167" fontId="26" fillId="18" borderId="10" xfId="59" applyNumberFormat="1" applyFont="1" applyFill="1" applyBorder="1" applyAlignment="1" applyProtection="1">
      <alignment vertical="center" wrapText="1"/>
      <protection locked="0"/>
    </xf>
    <xf numFmtId="0" fontId="25" fillId="0" borderId="10" xfId="59" applyFont="1" applyFill="1" applyBorder="1" applyAlignment="1" applyProtection="1">
      <alignment horizontal="left" vertical="center" wrapText="1"/>
      <protection/>
    </xf>
    <xf numFmtId="3" fontId="25" fillId="0" borderId="10" xfId="59" applyNumberFormat="1" applyFont="1" applyFill="1" applyBorder="1" applyAlignment="1" applyProtection="1">
      <alignment horizontal="right" vertical="center" wrapText="1"/>
      <protection/>
    </xf>
    <xf numFmtId="0" fontId="26" fillId="0" borderId="10" xfId="59" applyFont="1" applyBorder="1" applyAlignment="1" applyProtection="1">
      <alignment horizontal="left" indent="1"/>
      <protection/>
    </xf>
    <xf numFmtId="167" fontId="25" fillId="0" borderId="10" xfId="59" applyNumberFormat="1" applyFont="1" applyFill="1" applyBorder="1" applyAlignment="1" applyProtection="1">
      <alignment vertical="center" wrapText="1"/>
      <protection locked="0"/>
    </xf>
    <xf numFmtId="0" fontId="27" fillId="16" borderId="10" xfId="59" applyFont="1" applyFill="1" applyBorder="1" applyAlignment="1" applyProtection="1">
      <alignment vertical="center" wrapText="1"/>
      <protection/>
    </xf>
    <xf numFmtId="167" fontId="28" fillId="16" borderId="10" xfId="59" applyNumberFormat="1" applyFont="1" applyFill="1" applyBorder="1" applyAlignment="1" applyProtection="1">
      <alignment vertical="center" wrapText="1"/>
      <protection locked="0"/>
    </xf>
    <xf numFmtId="0" fontId="28" fillId="18" borderId="10" xfId="59" applyFont="1" applyFill="1" applyBorder="1" applyAlignment="1" applyProtection="1">
      <alignment vertical="center" wrapText="1"/>
      <protection/>
    </xf>
    <xf numFmtId="167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0" xfId="59" applyFont="1">
      <alignment/>
      <protection/>
    </xf>
    <xf numFmtId="0" fontId="25" fillId="0" borderId="10" xfId="58" applyFont="1" applyBorder="1" applyAlignment="1">
      <alignment horizontal="left" vertical="center"/>
      <protection/>
    </xf>
    <xf numFmtId="0" fontId="25" fillId="0" borderId="10" xfId="58" applyFont="1" applyBorder="1" applyAlignment="1" applyProtection="1">
      <alignment horizontal="center" vertical="center" wrapText="1"/>
      <protection locked="0"/>
    </xf>
    <xf numFmtId="0" fontId="26" fillId="0" borderId="10" xfId="59" applyFont="1" applyBorder="1">
      <alignment/>
      <protection/>
    </xf>
    <xf numFmtId="0" fontId="26" fillId="0" borderId="10" xfId="59" applyFont="1" applyBorder="1" applyAlignment="1">
      <alignment horizontal="center"/>
      <protection/>
    </xf>
    <xf numFmtId="0" fontId="22" fillId="0" borderId="0" xfId="59" applyFont="1">
      <alignment/>
      <protection/>
    </xf>
    <xf numFmtId="0" fontId="25" fillId="0" borderId="10" xfId="59" applyFont="1" applyBorder="1" applyAlignment="1" applyProtection="1">
      <alignment horizontal="center" vertical="center" wrapText="1"/>
      <protection/>
    </xf>
    <xf numFmtId="0" fontId="25" fillId="18" borderId="10" xfId="59" applyFont="1" applyFill="1" applyBorder="1" applyAlignment="1" applyProtection="1">
      <alignment horizontal="left" vertical="center" wrapText="1"/>
      <protection/>
    </xf>
    <xf numFmtId="167" fontId="29" fillId="0" borderId="0" xfId="58" applyNumberFormat="1" applyFont="1" applyAlignment="1">
      <alignment horizontal="centerContinuous" vertical="center" wrapText="1"/>
      <protection/>
    </xf>
    <xf numFmtId="167" fontId="22" fillId="0" borderId="0" xfId="58" applyNumberFormat="1" applyAlignment="1">
      <alignment horizontal="centerContinuous" vertical="center"/>
      <protection/>
    </xf>
    <xf numFmtId="167" fontId="22" fillId="0" borderId="0" xfId="58" applyNumberFormat="1" applyAlignment="1">
      <alignment vertical="center" wrapText="1"/>
      <protection/>
    </xf>
    <xf numFmtId="167" fontId="22" fillId="0" borderId="0" xfId="58" applyNumberFormat="1" applyAlignment="1">
      <alignment horizontal="center" vertical="center" wrapText="1"/>
      <protection/>
    </xf>
    <xf numFmtId="167" fontId="30" fillId="0" borderId="0" xfId="58" applyNumberFormat="1" applyFont="1" applyAlignment="1">
      <alignment horizontal="right" vertical="center"/>
      <protection/>
    </xf>
    <xf numFmtId="167" fontId="24" fillId="0" borderId="0" xfId="58" applyNumberFormat="1" applyFont="1" applyAlignment="1">
      <alignment horizontal="center" vertical="center" wrapText="1"/>
      <protection/>
    </xf>
    <xf numFmtId="167" fontId="26" fillId="0" borderId="10" xfId="58" applyNumberFormat="1" applyFont="1" applyBorder="1" applyAlignment="1" applyProtection="1">
      <alignment vertical="center" wrapText="1"/>
      <protection locked="0"/>
    </xf>
    <xf numFmtId="167" fontId="25" fillId="0" borderId="0" xfId="58" applyNumberFormat="1" applyFont="1" applyFill="1" applyBorder="1" applyAlignment="1">
      <alignment horizontal="left" vertical="center" wrapText="1" indent="1"/>
      <protection/>
    </xf>
    <xf numFmtId="167" fontId="26" fillId="0" borderId="0" xfId="58" applyNumberFormat="1" applyFont="1" applyFill="1" applyBorder="1" applyAlignment="1" applyProtection="1">
      <alignment horizontal="center" vertical="center" wrapText="1"/>
      <protection/>
    </xf>
    <xf numFmtId="167" fontId="24" fillId="0" borderId="11" xfId="58" applyNumberFormat="1" applyFont="1" applyBorder="1" applyAlignment="1">
      <alignment horizontal="center" vertical="center" wrapText="1"/>
      <protection/>
    </xf>
    <xf numFmtId="167" fontId="26" fillId="0" borderId="12" xfId="58" applyNumberFormat="1" applyFont="1" applyBorder="1" applyAlignment="1" applyProtection="1">
      <alignment vertical="center" wrapText="1"/>
      <protection locked="0"/>
    </xf>
    <xf numFmtId="167" fontId="26" fillId="0" borderId="11" xfId="58" applyNumberFormat="1" applyFont="1" applyBorder="1" applyAlignment="1" applyProtection="1">
      <alignment horizontal="left" vertical="center" wrapText="1"/>
      <protection locked="0"/>
    </xf>
    <xf numFmtId="167" fontId="27" fillId="18" borderId="11" xfId="58" applyNumberFormat="1" applyFont="1" applyFill="1" applyBorder="1" applyAlignment="1">
      <alignment vertical="center" wrapText="1"/>
      <protection/>
    </xf>
    <xf numFmtId="167" fontId="27" fillId="18" borderId="12" xfId="58" applyNumberFormat="1" applyFont="1" applyFill="1" applyBorder="1" applyAlignment="1">
      <alignment vertical="center" wrapText="1"/>
      <protection/>
    </xf>
    <xf numFmtId="167" fontId="25" fillId="18" borderId="13" xfId="58" applyNumberFormat="1" applyFont="1" applyFill="1" applyBorder="1" applyAlignment="1">
      <alignment horizontal="left" vertical="center" wrapText="1" indent="1"/>
      <protection/>
    </xf>
    <xf numFmtId="167" fontId="26" fillId="18" borderId="14" xfId="58" applyNumberFormat="1" applyFont="1" applyFill="1" applyBorder="1" applyAlignment="1" applyProtection="1">
      <alignment horizontal="center" vertical="center" wrapText="1"/>
      <protection/>
    </xf>
    <xf numFmtId="167" fontId="22" fillId="0" borderId="12" xfId="58" applyNumberFormat="1" applyBorder="1" applyAlignment="1">
      <alignment vertical="center" wrapText="1"/>
      <protection/>
    </xf>
    <xf numFmtId="167" fontId="24" fillId="0" borderId="15" xfId="58" applyNumberFormat="1" applyFont="1" applyBorder="1" applyAlignment="1">
      <alignment horizontal="center" vertical="center" wrapText="1"/>
      <protection/>
    </xf>
    <xf numFmtId="167" fontId="26" fillId="0" borderId="11" xfId="58" applyNumberFormat="1" applyFont="1" applyBorder="1" applyAlignment="1" applyProtection="1">
      <alignment vertical="center" wrapText="1"/>
      <protection/>
    </xf>
    <xf numFmtId="167" fontId="26" fillId="0" borderId="11" xfId="58" applyNumberFormat="1" applyFont="1" applyBorder="1" applyAlignment="1" applyProtection="1">
      <alignment vertical="center" wrapText="1"/>
      <protection locked="0"/>
    </xf>
    <xf numFmtId="167" fontId="24" fillId="0" borderId="16" xfId="58" applyNumberFormat="1" applyFont="1" applyBorder="1" applyAlignment="1">
      <alignment horizontal="left" vertical="center" wrapText="1"/>
      <protection/>
    </xf>
    <xf numFmtId="167" fontId="24" fillId="0" borderId="17" xfId="58" applyNumberFormat="1" applyFont="1" applyBorder="1" applyAlignment="1">
      <alignment vertical="center" wrapText="1"/>
      <protection/>
    </xf>
    <xf numFmtId="167" fontId="24" fillId="0" borderId="16" xfId="58" applyNumberFormat="1" applyFont="1" applyBorder="1" applyAlignment="1">
      <alignment vertical="center" wrapText="1"/>
      <protection/>
    </xf>
    <xf numFmtId="167" fontId="30" fillId="0" borderId="0" xfId="58" applyNumberFormat="1" applyFont="1" applyAlignment="1" applyProtection="1">
      <alignment horizontal="right" wrapText="1"/>
      <protection/>
    </xf>
    <xf numFmtId="167" fontId="24" fillId="0" borderId="18" xfId="58" applyNumberFormat="1" applyFont="1" applyBorder="1" applyAlignment="1">
      <alignment horizontal="center" vertical="center" wrapText="1"/>
      <protection/>
    </xf>
    <xf numFmtId="167" fontId="24" fillId="0" borderId="19" xfId="58" applyNumberFormat="1" applyFont="1" applyBorder="1" applyAlignment="1" applyProtection="1">
      <alignment horizontal="center" vertical="center" wrapText="1"/>
      <protection/>
    </xf>
    <xf numFmtId="167" fontId="25" fillId="0" borderId="13" xfId="58" applyNumberFormat="1" applyFont="1" applyBorder="1" applyAlignment="1" applyProtection="1">
      <alignment horizontal="center" vertical="center" wrapText="1"/>
      <protection/>
    </xf>
    <xf numFmtId="167" fontId="25" fillId="0" borderId="20" xfId="58" applyNumberFormat="1" applyFont="1" applyBorder="1" applyAlignment="1" applyProtection="1">
      <alignment horizontal="center" vertical="center" wrapText="1"/>
      <protection/>
    </xf>
    <xf numFmtId="167" fontId="25" fillId="0" borderId="14" xfId="58" applyNumberFormat="1" applyFont="1" applyBorder="1" applyAlignment="1" applyProtection="1">
      <alignment horizontal="center" vertical="center" wrapText="1"/>
      <protection/>
    </xf>
    <xf numFmtId="167" fontId="22" fillId="0" borderId="0" xfId="58" applyNumberFormat="1" applyAlignment="1" applyProtection="1">
      <alignment vertical="center" wrapText="1"/>
      <protection/>
    </xf>
    <xf numFmtId="167" fontId="26" fillId="0" borderId="15" xfId="58" applyNumberFormat="1" applyFont="1" applyBorder="1" applyAlignment="1" applyProtection="1">
      <alignment horizontal="left" vertical="center" wrapText="1"/>
      <protection locked="0"/>
    </xf>
    <xf numFmtId="167" fontId="26" fillId="0" borderId="18" xfId="58" applyNumberFormat="1" applyFont="1" applyBorder="1" applyAlignment="1" applyProtection="1">
      <alignment vertical="center" wrapText="1"/>
      <protection locked="0"/>
    </xf>
    <xf numFmtId="1" fontId="26" fillId="0" borderId="18" xfId="58" applyNumberFormat="1" applyFont="1" applyBorder="1" applyAlignment="1" applyProtection="1">
      <alignment horizontal="center" vertical="center" wrapText="1"/>
      <protection locked="0"/>
    </xf>
    <xf numFmtId="167" fontId="26" fillId="18" borderId="19" xfId="58" applyNumberFormat="1" applyFont="1" applyFill="1" applyBorder="1" applyAlignment="1" applyProtection="1">
      <alignment vertical="center" wrapText="1"/>
      <protection/>
    </xf>
    <xf numFmtId="1" fontId="26" fillId="0" borderId="10" xfId="58" applyNumberFormat="1" applyFont="1" applyBorder="1" applyAlignment="1" applyProtection="1">
      <alignment horizontal="center" vertical="center" wrapText="1"/>
      <protection locked="0"/>
    </xf>
    <xf numFmtId="167" fontId="26" fillId="18" borderId="12" xfId="58" applyNumberFormat="1" applyFont="1" applyFill="1" applyBorder="1" applyAlignment="1" applyProtection="1">
      <alignment vertical="center" wrapText="1"/>
      <protection/>
    </xf>
    <xf numFmtId="167" fontId="25" fillId="0" borderId="11" xfId="58" applyNumberFormat="1" applyFont="1" applyBorder="1" applyAlignment="1" applyProtection="1">
      <alignment horizontal="left" vertical="center" wrapText="1"/>
      <protection locked="0"/>
    </xf>
    <xf numFmtId="167" fontId="25" fillId="0" borderId="10" xfId="58" applyNumberFormat="1" applyFont="1" applyBorder="1" applyAlignment="1" applyProtection="1">
      <alignment vertical="center" wrapText="1"/>
      <protection locked="0"/>
    </xf>
    <xf numFmtId="1" fontId="25" fillId="0" borderId="10" xfId="58" applyNumberFormat="1" applyFont="1" applyBorder="1" applyAlignment="1" applyProtection="1">
      <alignment horizontal="center" vertical="center" wrapText="1"/>
      <protection locked="0"/>
    </xf>
    <xf numFmtId="167" fontId="25" fillId="18" borderId="12" xfId="58" applyNumberFormat="1" applyFont="1" applyFill="1" applyBorder="1" applyAlignment="1" applyProtection="1">
      <alignment vertical="center" wrapText="1"/>
      <protection/>
    </xf>
    <xf numFmtId="167" fontId="24" fillId="0" borderId="0" xfId="58" applyNumberFormat="1" applyFont="1" applyAlignment="1">
      <alignment vertical="center" wrapText="1"/>
      <protection/>
    </xf>
    <xf numFmtId="167" fontId="26" fillId="0" borderId="13" xfId="58" applyNumberFormat="1" applyFont="1" applyBorder="1" applyAlignment="1" applyProtection="1">
      <alignment horizontal="left" vertical="center" wrapText="1"/>
      <protection locked="0"/>
    </xf>
    <xf numFmtId="167" fontId="26" fillId="0" borderId="20" xfId="58" applyNumberFormat="1" applyFont="1" applyBorder="1" applyAlignment="1" applyProtection="1">
      <alignment vertical="center" wrapText="1"/>
      <protection locked="0"/>
    </xf>
    <xf numFmtId="1" fontId="26" fillId="0" borderId="20" xfId="58" applyNumberFormat="1" applyFont="1" applyBorder="1" applyAlignment="1" applyProtection="1">
      <alignment horizontal="center" vertical="center" wrapText="1"/>
      <protection locked="0"/>
    </xf>
    <xf numFmtId="167" fontId="26" fillId="18" borderId="14" xfId="58" applyNumberFormat="1" applyFont="1" applyFill="1" applyBorder="1" applyAlignment="1" applyProtection="1">
      <alignment vertical="center" wrapText="1"/>
      <protection/>
    </xf>
    <xf numFmtId="167" fontId="25" fillId="0" borderId="15" xfId="58" applyNumberFormat="1" applyFont="1" applyBorder="1" applyAlignment="1" applyProtection="1">
      <alignment horizontal="center" vertical="center" wrapText="1"/>
      <protection locked="0"/>
    </xf>
    <xf numFmtId="167" fontId="22" fillId="0" borderId="21" xfId="58" applyNumberFormat="1" applyFont="1" applyBorder="1" applyAlignment="1">
      <alignment vertical="center" wrapText="1"/>
      <protection/>
    </xf>
    <xf numFmtId="167" fontId="26" fillId="18" borderId="22" xfId="58" applyNumberFormat="1" applyFont="1" applyFill="1" applyBorder="1" applyAlignment="1" applyProtection="1">
      <alignment vertical="center" wrapText="1"/>
      <protection/>
    </xf>
    <xf numFmtId="167" fontId="25" fillId="0" borderId="13" xfId="58" applyNumberFormat="1" applyFont="1" applyBorder="1" applyAlignment="1" applyProtection="1">
      <alignment horizontal="left" vertical="center" wrapText="1"/>
      <protection locked="0"/>
    </xf>
    <xf numFmtId="167" fontId="25" fillId="0" borderId="20" xfId="58" applyNumberFormat="1" applyFont="1" applyBorder="1" applyAlignment="1" applyProtection="1">
      <alignment vertical="center" wrapText="1"/>
      <protection locked="0"/>
    </xf>
    <xf numFmtId="1" fontId="25" fillId="0" borderId="20" xfId="58" applyNumberFormat="1" applyFont="1" applyBorder="1" applyAlignment="1" applyProtection="1">
      <alignment horizontal="center" vertical="center" wrapText="1"/>
      <protection locked="0"/>
    </xf>
    <xf numFmtId="167" fontId="25" fillId="18" borderId="14" xfId="58" applyNumberFormat="1" applyFont="1" applyFill="1" applyBorder="1" applyAlignment="1" applyProtection="1">
      <alignment vertical="center" wrapText="1"/>
      <protection locked="0"/>
    </xf>
    <xf numFmtId="167" fontId="25" fillId="18" borderId="13" xfId="58" applyNumberFormat="1" applyFont="1" applyFill="1" applyBorder="1" applyAlignment="1">
      <alignment horizontal="left" vertical="center" wrapText="1"/>
      <protection/>
    </xf>
    <xf numFmtId="167" fontId="25" fillId="18" borderId="20" xfId="58" applyNumberFormat="1" applyFont="1" applyFill="1" applyBorder="1" applyAlignment="1" applyProtection="1">
      <alignment vertical="center" wrapText="1"/>
      <protection/>
    </xf>
    <xf numFmtId="167" fontId="25" fillId="19" borderId="20" xfId="58" applyNumberFormat="1" applyFont="1" applyFill="1" applyBorder="1" applyAlignment="1" applyProtection="1">
      <alignment vertical="center" wrapText="1"/>
      <protection/>
    </xf>
    <xf numFmtId="167" fontId="25" fillId="18" borderId="14" xfId="58" applyNumberFormat="1" applyFont="1" applyFill="1" applyBorder="1" applyAlignment="1" applyProtection="1">
      <alignment vertical="center" wrapText="1"/>
      <protection/>
    </xf>
    <xf numFmtId="167" fontId="26" fillId="0" borderId="21" xfId="58" applyNumberFormat="1" applyFont="1" applyBorder="1" applyAlignment="1" applyProtection="1">
      <alignment horizontal="left" vertical="center" wrapText="1"/>
      <protection locked="0"/>
    </xf>
    <xf numFmtId="167" fontId="26" fillId="0" borderId="23" xfId="58" applyNumberFormat="1" applyFont="1" applyBorder="1" applyAlignment="1" applyProtection="1">
      <alignment vertical="center" wrapText="1"/>
      <protection locked="0"/>
    </xf>
    <xf numFmtId="1" fontId="26" fillId="0" borderId="23" xfId="58" applyNumberFormat="1" applyFont="1" applyBorder="1" applyAlignment="1" applyProtection="1">
      <alignment horizontal="center" vertical="center" wrapText="1"/>
      <protection locked="0"/>
    </xf>
    <xf numFmtId="3" fontId="23" fillId="0" borderId="0" xfId="59" applyNumberFormat="1">
      <alignment/>
      <protection/>
    </xf>
    <xf numFmtId="172" fontId="23" fillId="0" borderId="0" xfId="59" applyNumberFormat="1">
      <alignment/>
      <protection/>
    </xf>
    <xf numFmtId="172" fontId="26" fillId="0" borderId="10" xfId="59" applyNumberFormat="1" applyFont="1" applyBorder="1">
      <alignment/>
      <protection/>
    </xf>
    <xf numFmtId="172" fontId="26" fillId="18" borderId="10" xfId="59" applyNumberFormat="1" applyFont="1" applyFill="1" applyBorder="1">
      <alignment/>
      <protection/>
    </xf>
    <xf numFmtId="172" fontId="24" fillId="0" borderId="10" xfId="59" applyNumberFormat="1" applyFont="1" applyBorder="1" applyAlignment="1">
      <alignment horizontal="center" wrapText="1"/>
      <protection/>
    </xf>
    <xf numFmtId="167" fontId="25" fillId="18" borderId="24" xfId="59" applyNumberFormat="1" applyFont="1" applyFill="1" applyBorder="1" applyAlignment="1" applyProtection="1">
      <alignment vertical="center" wrapText="1"/>
      <protection/>
    </xf>
    <xf numFmtId="172" fontId="26" fillId="0" borderId="10" xfId="59" applyNumberFormat="1" applyFont="1" applyFill="1" applyBorder="1">
      <alignment/>
      <protection/>
    </xf>
    <xf numFmtId="167" fontId="25" fillId="18" borderId="25" xfId="59" applyNumberFormat="1" applyFont="1" applyFill="1" applyBorder="1" applyAlignment="1" applyProtection="1">
      <alignment vertical="center" wrapText="1"/>
      <protection/>
    </xf>
    <xf numFmtId="167" fontId="27" fillId="18" borderId="25" xfId="59" applyNumberFormat="1" applyFont="1" applyFill="1" applyBorder="1" applyAlignment="1" applyProtection="1">
      <alignment vertical="center" wrapText="1"/>
      <protection locked="0"/>
    </xf>
    <xf numFmtId="167" fontId="26" fillId="16" borderId="25" xfId="59" applyNumberFormat="1" applyFont="1" applyFill="1" applyBorder="1" applyAlignment="1" applyProtection="1">
      <alignment vertical="center" wrapText="1"/>
      <protection locked="0"/>
    </xf>
    <xf numFmtId="3" fontId="25" fillId="0" borderId="25" xfId="59" applyNumberFormat="1" applyFont="1" applyFill="1" applyBorder="1" applyAlignment="1" applyProtection="1">
      <alignment horizontal="right" vertical="center" wrapText="1"/>
      <protection/>
    </xf>
    <xf numFmtId="167" fontId="26" fillId="0" borderId="25" xfId="59" applyNumberFormat="1" applyFont="1" applyFill="1" applyBorder="1" applyAlignment="1" applyProtection="1">
      <alignment vertical="center" wrapText="1"/>
      <protection locked="0"/>
    </xf>
    <xf numFmtId="0" fontId="25" fillId="0" borderId="25" xfId="58" applyFont="1" applyBorder="1" applyAlignment="1" applyProtection="1">
      <alignment horizontal="center" vertical="center" wrapText="1"/>
      <protection locked="0"/>
    </xf>
    <xf numFmtId="0" fontId="26" fillId="0" borderId="25" xfId="59" applyFont="1" applyBorder="1" applyAlignment="1">
      <alignment horizontal="center"/>
      <protection/>
    </xf>
    <xf numFmtId="172" fontId="26" fillId="16" borderId="10" xfId="59" applyNumberFormat="1" applyFont="1" applyFill="1" applyBorder="1">
      <alignment/>
      <protection/>
    </xf>
    <xf numFmtId="172" fontId="26" fillId="0" borderId="10" xfId="59" applyNumberFormat="1" applyFont="1" applyBorder="1">
      <alignment/>
      <protection/>
    </xf>
    <xf numFmtId="172" fontId="23" fillId="0" borderId="10" xfId="59" applyNumberFormat="1" applyBorder="1">
      <alignment/>
      <protection/>
    </xf>
    <xf numFmtId="172" fontId="22" fillId="0" borderId="10" xfId="59" applyNumberFormat="1" applyFont="1" applyBorder="1">
      <alignment/>
      <protection/>
    </xf>
    <xf numFmtId="167" fontId="23" fillId="0" borderId="0" xfId="59" applyNumberFormat="1">
      <alignment/>
      <protection/>
    </xf>
    <xf numFmtId="0" fontId="24" fillId="0" borderId="25" xfId="59" applyFont="1" applyBorder="1" applyAlignment="1" applyProtection="1">
      <alignment horizontal="center" vertical="center" wrapText="1"/>
      <protection/>
    </xf>
    <xf numFmtId="167" fontId="26" fillId="0" borderId="25" xfId="58" applyNumberFormat="1" applyFont="1" applyBorder="1" applyAlignment="1" applyProtection="1">
      <alignment vertical="center" wrapText="1"/>
      <protection locked="0"/>
    </xf>
    <xf numFmtId="167" fontId="27" fillId="18" borderId="25" xfId="58" applyNumberFormat="1" applyFont="1" applyFill="1" applyBorder="1" applyAlignment="1">
      <alignment vertical="center" wrapText="1"/>
      <protection/>
    </xf>
    <xf numFmtId="167" fontId="26" fillId="18" borderId="26" xfId="58" applyNumberFormat="1" applyFont="1" applyFill="1" applyBorder="1" applyAlignment="1" applyProtection="1">
      <alignment horizontal="center" vertical="center" wrapText="1"/>
      <protection/>
    </xf>
    <xf numFmtId="167" fontId="22" fillId="0" borderId="25" xfId="58" applyNumberFormat="1" applyBorder="1" applyAlignment="1">
      <alignment vertical="center" wrapText="1"/>
      <protection/>
    </xf>
    <xf numFmtId="167" fontId="22" fillId="0" borderId="10" xfId="58" applyNumberFormat="1" applyBorder="1" applyAlignment="1">
      <alignment vertical="center" wrapText="1"/>
      <protection/>
    </xf>
    <xf numFmtId="167" fontId="26" fillId="18" borderId="20" xfId="58" applyNumberFormat="1" applyFont="1" applyFill="1" applyBorder="1" applyAlignment="1" applyProtection="1">
      <alignment horizontal="center" vertical="center" wrapText="1"/>
      <protection/>
    </xf>
    <xf numFmtId="167" fontId="24" fillId="0" borderId="27" xfId="58" applyNumberFormat="1" applyFont="1" applyBorder="1" applyAlignment="1">
      <alignment vertical="center" wrapText="1"/>
      <protection/>
    </xf>
    <xf numFmtId="167" fontId="24" fillId="0" borderId="28" xfId="58" applyNumberFormat="1" applyFont="1" applyBorder="1" applyAlignment="1">
      <alignment vertical="center" wrapText="1"/>
      <protection/>
    </xf>
    <xf numFmtId="167" fontId="26" fillId="0" borderId="11" xfId="58" applyNumberFormat="1" applyFont="1" applyBorder="1" applyAlignment="1">
      <alignment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167" fontId="25" fillId="0" borderId="26" xfId="58" applyNumberFormat="1" applyFont="1" applyBorder="1" applyAlignment="1" applyProtection="1">
      <alignment horizontal="center" vertical="center" wrapText="1"/>
      <protection/>
    </xf>
    <xf numFmtId="167" fontId="26" fillId="0" borderId="29" xfId="58" applyNumberFormat="1" applyFont="1" applyBorder="1" applyAlignment="1" applyProtection="1">
      <alignment vertical="center" wrapText="1"/>
      <protection locked="0"/>
    </xf>
    <xf numFmtId="167" fontId="26" fillId="0" borderId="26" xfId="58" applyNumberFormat="1" applyFont="1" applyBorder="1" applyAlignment="1" applyProtection="1">
      <alignment vertical="center" wrapText="1"/>
      <protection locked="0"/>
    </xf>
    <xf numFmtId="167" fontId="26" fillId="0" borderId="30" xfId="58" applyNumberFormat="1" applyFont="1" applyBorder="1" applyAlignment="1" applyProtection="1">
      <alignment vertical="center" wrapText="1"/>
      <protection locked="0"/>
    </xf>
    <xf numFmtId="167" fontId="22" fillId="0" borderId="23" xfId="58" applyNumberFormat="1" applyFont="1" applyBorder="1" applyAlignment="1">
      <alignment vertical="center" wrapText="1"/>
      <protection/>
    </xf>
    <xf numFmtId="167" fontId="22" fillId="0" borderId="23" xfId="58" applyNumberFormat="1" applyFont="1" applyBorder="1" applyAlignment="1">
      <alignment horizontal="center" vertical="center" wrapText="1"/>
      <protection/>
    </xf>
    <xf numFmtId="167" fontId="22" fillId="0" borderId="30" xfId="58" applyNumberFormat="1" applyFont="1" applyBorder="1" applyAlignment="1">
      <alignment vertical="center" wrapText="1"/>
      <protection/>
    </xf>
    <xf numFmtId="167" fontId="26" fillId="18" borderId="22" xfId="58" applyNumberFormat="1" applyFont="1" applyFill="1" applyBorder="1" applyAlignment="1" applyProtection="1">
      <alignment vertical="center" wrapText="1"/>
      <protection/>
    </xf>
    <xf numFmtId="167" fontId="22" fillId="0" borderId="0" xfId="58" applyNumberFormat="1" applyFont="1" applyAlignment="1">
      <alignment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173" fontId="26" fillId="16" borderId="10" xfId="59" applyNumberFormat="1" applyFont="1" applyFill="1" applyBorder="1" applyAlignment="1" applyProtection="1">
      <alignment vertical="center" wrapText="1"/>
      <protection locked="0"/>
    </xf>
    <xf numFmtId="0" fontId="23" fillId="0" borderId="10" xfId="59" applyBorder="1">
      <alignment/>
      <protection/>
    </xf>
    <xf numFmtId="173" fontId="26" fillId="18" borderId="10" xfId="59" applyNumberFormat="1" applyFont="1" applyFill="1" applyBorder="1" applyAlignment="1" applyProtection="1">
      <alignment vertical="center" wrapText="1"/>
      <protection locked="0"/>
    </xf>
    <xf numFmtId="0" fontId="26" fillId="0" borderId="10" xfId="59" applyFont="1" applyFill="1" applyBorder="1">
      <alignment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167" fontId="32" fillId="0" borderId="0" xfId="58" applyNumberFormat="1" applyFont="1" applyAlignment="1">
      <alignment vertical="center"/>
      <protection/>
    </xf>
    <xf numFmtId="167" fontId="32" fillId="0" borderId="0" xfId="58" applyNumberFormat="1" applyFont="1" applyAlignment="1">
      <alignment horizontal="center" vertical="center"/>
      <protection/>
    </xf>
    <xf numFmtId="167" fontId="32" fillId="0" borderId="0" xfId="58" applyNumberFormat="1" applyFont="1" applyAlignment="1">
      <alignment horizontal="center" vertical="center" wrapText="1"/>
      <protection/>
    </xf>
    <xf numFmtId="167" fontId="24" fillId="0" borderId="20" xfId="58" applyNumberFormat="1" applyFont="1" applyBorder="1" applyAlignment="1">
      <alignment horizontal="center" vertical="center" wrapText="1"/>
      <protection/>
    </xf>
    <xf numFmtId="167" fontId="25" fillId="0" borderId="31" xfId="58" applyNumberFormat="1" applyFont="1" applyBorder="1" applyAlignment="1">
      <alignment horizontal="center" vertical="center" wrapText="1"/>
      <protection/>
    </xf>
    <xf numFmtId="167" fontId="25" fillId="0" borderId="32" xfId="58" applyNumberFormat="1" applyFont="1" applyBorder="1" applyAlignment="1">
      <alignment horizontal="center" vertical="center" wrapText="1"/>
      <protection/>
    </xf>
    <xf numFmtId="167" fontId="25" fillId="0" borderId="27" xfId="58" applyNumberFormat="1" applyFont="1" applyBorder="1" applyAlignment="1">
      <alignment horizontal="center" vertical="center" wrapText="1"/>
      <protection/>
    </xf>
    <xf numFmtId="167" fontId="25" fillId="0" borderId="16" xfId="58" applyNumberFormat="1" applyFont="1" applyBorder="1" applyAlignment="1">
      <alignment horizontal="center" vertical="center" wrapText="1"/>
      <protection/>
    </xf>
    <xf numFmtId="167" fontId="25" fillId="0" borderId="32" xfId="58" applyNumberFormat="1" applyFont="1" applyBorder="1" applyAlignment="1">
      <alignment horizontal="left" vertical="center" wrapText="1" indent="1"/>
      <protection/>
    </xf>
    <xf numFmtId="167" fontId="26" fillId="20" borderId="32" xfId="58" applyNumberFormat="1" applyFont="1" applyFill="1" applyBorder="1" applyAlignment="1">
      <alignment vertical="center" wrapText="1"/>
      <protection/>
    </xf>
    <xf numFmtId="167" fontId="25" fillId="18" borderId="16" xfId="58" applyNumberFormat="1" applyFont="1" applyFill="1" applyBorder="1" applyAlignment="1">
      <alignment vertical="center" wrapText="1"/>
      <protection/>
    </xf>
    <xf numFmtId="167" fontId="25" fillId="18" borderId="28" xfId="58" applyNumberFormat="1" applyFont="1" applyFill="1" applyBorder="1" applyAlignment="1">
      <alignment vertical="center" wrapText="1"/>
      <protection/>
    </xf>
    <xf numFmtId="167" fontId="25" fillId="18" borderId="17" xfId="58" applyNumberFormat="1" applyFont="1" applyFill="1" applyBorder="1" applyAlignment="1">
      <alignment vertical="center" wrapText="1"/>
      <protection/>
    </xf>
    <xf numFmtId="167" fontId="26" fillId="0" borderId="33" xfId="58" applyNumberFormat="1" applyFont="1" applyBorder="1" applyAlignment="1" applyProtection="1">
      <alignment horizontal="left" vertical="center" wrapText="1" indent="1"/>
      <protection locked="0"/>
    </xf>
    <xf numFmtId="168" fontId="26" fillId="0" borderId="33" xfId="58" applyNumberFormat="1" applyFont="1" applyBorder="1" applyAlignment="1" applyProtection="1">
      <alignment vertical="center" wrapText="1"/>
      <protection locked="0"/>
    </xf>
    <xf numFmtId="167" fontId="34" fillId="0" borderId="0" xfId="58" applyNumberFormat="1" applyFont="1" applyAlignment="1">
      <alignment horizontal="center" vertical="center" wrapText="1"/>
      <protection/>
    </xf>
    <xf numFmtId="167" fontId="34" fillId="0" borderId="0" xfId="58" applyNumberFormat="1" applyFont="1" applyAlignment="1">
      <alignment vertical="center" wrapText="1"/>
      <protection/>
    </xf>
    <xf numFmtId="167" fontId="25" fillId="0" borderId="34" xfId="58" applyNumberFormat="1" applyFont="1" applyBorder="1" applyAlignment="1">
      <alignment horizontal="centerContinuous" vertical="center" wrapText="1"/>
      <protection/>
    </xf>
    <xf numFmtId="167" fontId="25" fillId="0" borderId="35" xfId="58" applyNumberFormat="1" applyFont="1" applyBorder="1" applyAlignment="1">
      <alignment horizontal="centerContinuous" vertical="center"/>
      <protection/>
    </xf>
    <xf numFmtId="167" fontId="25" fillId="0" borderId="36" xfId="58" applyNumberFormat="1" applyFont="1" applyBorder="1" applyAlignment="1">
      <alignment horizontal="centerContinuous" vertical="center"/>
      <protection/>
    </xf>
    <xf numFmtId="167" fontId="24" fillId="0" borderId="13" xfId="58" applyNumberFormat="1" applyFont="1" applyBorder="1" applyAlignment="1">
      <alignment horizontal="center" vertical="center" wrapText="1"/>
      <protection/>
    </xf>
    <xf numFmtId="167" fontId="24" fillId="0" borderId="14" xfId="58" applyNumberFormat="1" applyFont="1" applyBorder="1" applyAlignment="1">
      <alignment horizontal="center" vertical="center" wrapText="1"/>
      <protection/>
    </xf>
    <xf numFmtId="167" fontId="25" fillId="0" borderId="17" xfId="58" applyNumberFormat="1" applyFont="1" applyBorder="1" applyAlignment="1">
      <alignment horizontal="center" vertical="center" wrapText="1"/>
      <protection/>
    </xf>
    <xf numFmtId="167" fontId="26" fillId="20" borderId="37" xfId="58" applyNumberFormat="1" applyFont="1" applyFill="1" applyBorder="1" applyAlignment="1">
      <alignment vertical="center" wrapText="1"/>
      <protection/>
    </xf>
    <xf numFmtId="167" fontId="25" fillId="0" borderId="11" xfId="58" applyNumberFormat="1" applyFont="1" applyBorder="1" applyAlignment="1">
      <alignment horizontal="center" vertical="center" wrapText="1"/>
      <protection/>
    </xf>
    <xf numFmtId="168" fontId="26" fillId="0" borderId="10" xfId="58" applyNumberFormat="1" applyFont="1" applyBorder="1" applyAlignment="1" applyProtection="1">
      <alignment vertical="center" wrapText="1"/>
      <protection locked="0"/>
    </xf>
    <xf numFmtId="0" fontId="31" fillId="0" borderId="0" xfId="57">
      <alignment/>
      <protection/>
    </xf>
    <xf numFmtId="166" fontId="31" fillId="0" borderId="0" xfId="42" applyNumberFormat="1" applyAlignment="1">
      <alignment/>
    </xf>
    <xf numFmtId="0" fontId="31" fillId="0" borderId="10" xfId="57" applyBorder="1" applyAlignment="1">
      <alignment horizontal="center"/>
      <protection/>
    </xf>
    <xf numFmtId="166" fontId="0" fillId="0" borderId="10" xfId="42" applyNumberFormat="1" applyFont="1" applyBorder="1" applyAlignment="1">
      <alignment horizontal="left"/>
    </xf>
    <xf numFmtId="166" fontId="31" fillId="0" borderId="10" xfId="42" applyNumberFormat="1" applyBorder="1" applyAlignment="1">
      <alignment/>
    </xf>
    <xf numFmtId="166" fontId="2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31" fillId="0" borderId="10" xfId="42" applyNumberFormat="1" applyFont="1" applyBorder="1" applyAlignment="1">
      <alignment/>
    </xf>
    <xf numFmtId="0" fontId="31" fillId="0" borderId="0" xfId="57" applyBorder="1">
      <alignment/>
      <protection/>
    </xf>
    <xf numFmtId="166" fontId="3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31" fillId="0" borderId="10" xfId="42" applyNumberFormat="1" applyBorder="1" applyAlignment="1">
      <alignment horizontal="right"/>
    </xf>
    <xf numFmtId="166" fontId="1" fillId="0" borderId="23" xfId="42" applyNumberFormat="1" applyFont="1" applyBorder="1" applyAlignment="1">
      <alignment/>
    </xf>
    <xf numFmtId="166" fontId="31" fillId="0" borderId="10" xfId="42" applyNumberFormat="1" applyFont="1" applyFill="1" applyBorder="1" applyAlignment="1">
      <alignment/>
    </xf>
    <xf numFmtId="3" fontId="31" fillId="0" borderId="10" xfId="57" applyNumberFormat="1" applyBorder="1">
      <alignment/>
      <protection/>
    </xf>
    <xf numFmtId="0" fontId="22" fillId="0" borderId="0" xfId="58">
      <alignment/>
      <protection/>
    </xf>
    <xf numFmtId="0" fontId="37" fillId="0" borderId="0" xfId="58" applyFont="1" applyBorder="1" applyAlignment="1">
      <alignment horizontal="centerContinuous" vertical="top"/>
      <protection/>
    </xf>
    <xf numFmtId="0" fontId="22" fillId="0" borderId="0" xfId="58" applyAlignment="1">
      <alignment vertical="top"/>
      <protection/>
    </xf>
    <xf numFmtId="0" fontId="22" fillId="0" borderId="0" xfId="58" applyAlignment="1">
      <alignment/>
      <protection/>
    </xf>
    <xf numFmtId="0" fontId="22" fillId="0" borderId="0" xfId="58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40" fillId="0" borderId="38" xfId="58" applyFont="1" applyBorder="1" applyAlignment="1" applyProtection="1">
      <alignment horizontal="left" vertical="top" wrapText="1"/>
      <protection locked="0"/>
    </xf>
    <xf numFmtId="3" fontId="40" fillId="0" borderId="39" xfId="58" applyNumberFormat="1" applyFont="1" applyBorder="1" applyAlignment="1" applyProtection="1">
      <alignment horizontal="right" vertical="top" wrapText="1"/>
      <protection locked="0"/>
    </xf>
    <xf numFmtId="167" fontId="40" fillId="0" borderId="40" xfId="58" applyNumberFormat="1" applyFont="1" applyFill="1" applyBorder="1" applyAlignment="1" applyProtection="1">
      <alignment horizontal="right" vertical="top" wrapText="1"/>
      <protection/>
    </xf>
    <xf numFmtId="3" fontId="40" fillId="0" borderId="40" xfId="58" applyNumberFormat="1" applyFont="1" applyFill="1" applyBorder="1" applyAlignment="1" applyProtection="1">
      <alignment horizontal="right" vertical="top" wrapText="1"/>
      <protection locked="0"/>
    </xf>
    <xf numFmtId="3" fontId="40" fillId="0" borderId="40" xfId="58" applyNumberFormat="1" applyFont="1" applyFill="1" applyBorder="1" applyAlignment="1" applyProtection="1">
      <alignment horizontal="right" vertical="top" wrapText="1"/>
      <protection/>
    </xf>
    <xf numFmtId="3" fontId="40" fillId="0" borderId="39" xfId="58" applyNumberFormat="1" applyFont="1" applyBorder="1" applyAlignment="1" applyProtection="1">
      <alignment horizontal="right" vertical="center" wrapText="1"/>
      <protection locked="0"/>
    </xf>
    <xf numFmtId="167" fontId="40" fillId="0" borderId="40" xfId="58" applyNumberFormat="1" applyFont="1" applyFill="1" applyBorder="1" applyAlignment="1" applyProtection="1">
      <alignment horizontal="right" vertical="center" wrapText="1"/>
      <protection/>
    </xf>
    <xf numFmtId="3" fontId="40" fillId="0" borderId="40" xfId="58" applyNumberFormat="1" applyFont="1" applyFill="1" applyBorder="1" applyAlignment="1" applyProtection="1">
      <alignment horizontal="right" vertical="center" wrapText="1"/>
      <protection locked="0"/>
    </xf>
    <xf numFmtId="3" fontId="40" fillId="0" borderId="40" xfId="58" applyNumberFormat="1" applyFont="1" applyFill="1" applyBorder="1" applyAlignment="1" applyProtection="1">
      <alignment horizontal="right" vertical="center" wrapText="1"/>
      <protection/>
    </xf>
    <xf numFmtId="184" fontId="40" fillId="0" borderId="40" xfId="58" applyNumberFormat="1" applyFont="1" applyFill="1" applyBorder="1" applyAlignment="1" applyProtection="1">
      <alignment horizontal="right" vertical="top" wrapText="1"/>
      <protection locked="0"/>
    </xf>
    <xf numFmtId="0" fontId="40" fillId="0" borderId="41" xfId="58" applyFont="1" applyBorder="1" applyAlignment="1" applyProtection="1">
      <alignment horizontal="left" vertical="top" wrapText="1"/>
      <protection locked="0"/>
    </xf>
    <xf numFmtId="3" fontId="40" fillId="0" borderId="42" xfId="58" applyNumberFormat="1" applyFont="1" applyBorder="1" applyAlignment="1" applyProtection="1">
      <alignment horizontal="right" vertical="top" wrapText="1"/>
      <protection locked="0"/>
    </xf>
    <xf numFmtId="0" fontId="37" fillId="0" borderId="32" xfId="58" applyFont="1" applyFill="1" applyBorder="1" applyAlignment="1" applyProtection="1">
      <alignment vertical="center" wrapText="1"/>
      <protection/>
    </xf>
    <xf numFmtId="167" fontId="37" fillId="0" borderId="43" xfId="58" applyNumberFormat="1" applyFont="1" applyFill="1" applyBorder="1" applyAlignment="1" applyProtection="1">
      <alignment horizontal="right" vertical="center" wrapText="1"/>
      <protection/>
    </xf>
    <xf numFmtId="0" fontId="22" fillId="0" borderId="0" xfId="58" applyAlignment="1" applyProtection="1">
      <alignment vertical="center"/>
      <protection/>
    </xf>
    <xf numFmtId="167" fontId="22" fillId="0" borderId="0" xfId="58" applyNumberFormat="1">
      <alignment/>
      <protection/>
    </xf>
    <xf numFmtId="0" fontId="22" fillId="0" borderId="0" xfId="60" applyAlignment="1" applyProtection="1">
      <alignment vertical="center"/>
      <protection locked="0"/>
    </xf>
    <xf numFmtId="0" fontId="41" fillId="0" borderId="0" xfId="60" applyFont="1" applyBorder="1" applyAlignment="1" applyProtection="1">
      <alignment horizontal="center" vertical="center" wrapText="1"/>
      <protection/>
    </xf>
    <xf numFmtId="0" fontId="42" fillId="0" borderId="0" xfId="60" applyFont="1" applyBorder="1" applyAlignment="1" applyProtection="1">
      <alignment horizontal="center" vertical="center" wrapText="1"/>
      <protection/>
    </xf>
    <xf numFmtId="0" fontId="30" fillId="0" borderId="18" xfId="60" applyFont="1" applyBorder="1" applyAlignment="1" applyProtection="1">
      <alignment horizontal="center" vertical="center" wrapText="1"/>
      <protection/>
    </xf>
    <xf numFmtId="0" fontId="30" fillId="0" borderId="29" xfId="60" applyFont="1" applyBorder="1" applyAlignment="1" applyProtection="1">
      <alignment horizontal="center" vertical="center"/>
      <protection/>
    </xf>
    <xf numFmtId="0" fontId="30" fillId="0" borderId="44" xfId="60" applyFont="1" applyBorder="1" applyAlignment="1" applyProtection="1">
      <alignment horizontal="centerContinuous" vertical="center" wrapText="1"/>
      <protection/>
    </xf>
    <xf numFmtId="0" fontId="42" fillId="0" borderId="0" xfId="60" applyFont="1" applyAlignment="1" applyProtection="1">
      <alignment horizontal="center" vertical="center"/>
      <protection/>
    </xf>
    <xf numFmtId="0" fontId="22" fillId="0" borderId="45" xfId="60" applyFont="1" applyBorder="1" applyAlignment="1">
      <alignment horizontal="centerContinuous" vertical="center"/>
      <protection/>
    </xf>
    <xf numFmtId="0" fontId="30" fillId="0" borderId="0" xfId="60" applyFont="1" applyAlignment="1" applyProtection="1">
      <alignment horizontal="center" vertical="center"/>
      <protection/>
    </xf>
    <xf numFmtId="49" fontId="33" fillId="0" borderId="46" xfId="60" applyNumberFormat="1" applyFont="1" applyBorder="1" applyAlignment="1" applyProtection="1">
      <alignment horizontal="center" vertical="center" wrapText="1"/>
      <protection/>
    </xf>
    <xf numFmtId="49" fontId="33" fillId="0" borderId="47" xfId="60" applyNumberFormat="1" applyFont="1" applyBorder="1" applyAlignment="1" applyProtection="1">
      <alignment horizontal="center" vertical="center"/>
      <protection/>
    </xf>
    <xf numFmtId="49" fontId="33" fillId="0" borderId="48" xfId="60" applyNumberFormat="1" applyFont="1" applyBorder="1" applyAlignment="1" applyProtection="1">
      <alignment horizontal="center" vertical="center"/>
      <protection/>
    </xf>
    <xf numFmtId="49" fontId="33" fillId="0" borderId="44" xfId="60" applyNumberFormat="1" applyFont="1" applyBorder="1" applyAlignment="1" applyProtection="1">
      <alignment horizontal="center" vertical="center"/>
      <protection/>
    </xf>
    <xf numFmtId="49" fontId="30" fillId="0" borderId="0" xfId="60" applyNumberFormat="1" applyFont="1" applyAlignment="1" applyProtection="1">
      <alignment horizontal="center" vertical="center"/>
      <protection/>
    </xf>
    <xf numFmtId="0" fontId="25" fillId="0" borderId="16" xfId="60" applyFont="1" applyFill="1" applyBorder="1" applyAlignment="1" applyProtection="1">
      <alignment horizontal="left" vertical="center" wrapText="1"/>
      <protection/>
    </xf>
    <xf numFmtId="194" fontId="26" fillId="0" borderId="28" xfId="60" applyNumberFormat="1" applyFont="1" applyFill="1" applyBorder="1" applyAlignment="1" applyProtection="1">
      <alignment horizontal="center" vertical="center"/>
      <protection/>
    </xf>
    <xf numFmtId="196" fontId="25" fillId="0" borderId="27" xfId="60" applyNumberFormat="1" applyFont="1" applyFill="1" applyBorder="1" applyAlignment="1" applyProtection="1">
      <alignment horizontal="right" vertical="center"/>
      <protection locked="0"/>
    </xf>
    <xf numFmtId="225" fontId="26" fillId="18" borderId="32" xfId="60" applyNumberFormat="1" applyFont="1" applyFill="1" applyBorder="1" applyAlignment="1" applyProtection="1">
      <alignment horizontal="right" vertical="center"/>
      <protection/>
    </xf>
    <xf numFmtId="0" fontId="25" fillId="18" borderId="16" xfId="60" applyFont="1" applyFill="1" applyBorder="1" applyAlignment="1" applyProtection="1">
      <alignment horizontal="left" vertical="center" wrapText="1"/>
      <protection/>
    </xf>
    <xf numFmtId="194" fontId="26" fillId="18" borderId="28" xfId="60" applyNumberFormat="1" applyFont="1" applyFill="1" applyBorder="1" applyAlignment="1" applyProtection="1">
      <alignment horizontal="center" vertical="center"/>
      <protection/>
    </xf>
    <xf numFmtId="196" fontId="25" fillId="18" borderId="27" xfId="60" applyNumberFormat="1" applyFont="1" applyFill="1" applyBorder="1" applyAlignment="1" applyProtection="1">
      <alignment horizontal="right" vertical="center"/>
      <protection/>
    </xf>
    <xf numFmtId="0" fontId="27" fillId="18" borderId="16" xfId="60" applyFont="1" applyFill="1" applyBorder="1" applyAlignment="1" applyProtection="1">
      <alignment horizontal="left" vertical="center" wrapText="1"/>
      <protection/>
    </xf>
    <xf numFmtId="196" fontId="28" fillId="18" borderId="27" xfId="60" applyNumberFormat="1" applyFont="1" applyFill="1" applyBorder="1" applyAlignment="1" applyProtection="1">
      <alignment horizontal="right" vertical="center"/>
      <protection/>
    </xf>
    <xf numFmtId="0" fontId="26" fillId="0" borderId="49" xfId="60" applyFont="1" applyBorder="1" applyAlignment="1" applyProtection="1">
      <alignment horizontal="left" vertical="center" wrapText="1"/>
      <protection/>
    </xf>
    <xf numFmtId="194" fontId="26" fillId="0" borderId="24" xfId="60" applyNumberFormat="1" applyFont="1" applyBorder="1" applyAlignment="1" applyProtection="1">
      <alignment horizontal="center" vertical="center"/>
      <protection/>
    </xf>
    <xf numFmtId="196" fontId="26" fillId="0" borderId="50" xfId="60" applyNumberFormat="1" applyFont="1" applyBorder="1" applyAlignment="1" applyProtection="1">
      <alignment horizontal="right" vertical="center"/>
      <protection locked="0"/>
    </xf>
    <xf numFmtId="225" fontId="26" fillId="18" borderId="51" xfId="60" applyNumberFormat="1" applyFont="1" applyFill="1" applyBorder="1" applyAlignment="1" applyProtection="1">
      <alignment horizontal="right" vertical="center"/>
      <protection/>
    </xf>
    <xf numFmtId="196" fontId="22" fillId="0" borderId="0" xfId="60" applyNumberFormat="1" applyAlignment="1" applyProtection="1">
      <alignment vertical="center"/>
      <protection locked="0"/>
    </xf>
    <xf numFmtId="0" fontId="26" fillId="0" borderId="11" xfId="60" applyFont="1" applyBorder="1" applyAlignment="1" applyProtection="1">
      <alignment horizontal="left" vertical="center" wrapText="1"/>
      <protection/>
    </xf>
    <xf numFmtId="194" fontId="26" fillId="0" borderId="10" xfId="60" applyNumberFormat="1" applyFont="1" applyBorder="1" applyAlignment="1" applyProtection="1">
      <alignment horizontal="center" vertical="center"/>
      <protection/>
    </xf>
    <xf numFmtId="196" fontId="26" fillId="0" borderId="25" xfId="60" applyNumberFormat="1" applyFont="1" applyBorder="1" applyAlignment="1" applyProtection="1">
      <alignment horizontal="right" vertical="center"/>
      <protection locked="0"/>
    </xf>
    <xf numFmtId="225" fontId="26" fillId="18" borderId="33" xfId="60" applyNumberFormat="1" applyFont="1" applyFill="1" applyBorder="1" applyAlignment="1" applyProtection="1">
      <alignment horizontal="right" vertical="center"/>
      <protection/>
    </xf>
    <xf numFmtId="196" fontId="26" fillId="0" borderId="25" xfId="60" applyNumberFormat="1" applyFont="1" applyFill="1" applyBorder="1" applyAlignment="1" applyProtection="1">
      <alignment horizontal="right" vertical="center"/>
      <protection locked="0"/>
    </xf>
    <xf numFmtId="0" fontId="26" fillId="0" borderId="21" xfId="60" applyFont="1" applyBorder="1" applyAlignment="1" applyProtection="1">
      <alignment horizontal="left" vertical="center" wrapText="1"/>
      <protection/>
    </xf>
    <xf numFmtId="194" fontId="26" fillId="0" borderId="23" xfId="60" applyNumberFormat="1" applyFont="1" applyBorder="1" applyAlignment="1" applyProtection="1">
      <alignment horizontal="center" vertical="center"/>
      <protection/>
    </xf>
    <xf numFmtId="196" fontId="26" fillId="0" borderId="30" xfId="60" applyNumberFormat="1" applyFont="1" applyBorder="1" applyAlignment="1" applyProtection="1">
      <alignment horizontal="right" vertical="center"/>
      <protection locked="0"/>
    </xf>
    <xf numFmtId="225" fontId="26" fillId="18" borderId="52" xfId="60" applyNumberFormat="1" applyFont="1" applyFill="1" applyBorder="1" applyAlignment="1" applyProtection="1">
      <alignment horizontal="right" vertical="center"/>
      <protection/>
    </xf>
    <xf numFmtId="196" fontId="26" fillId="0" borderId="50" xfId="60" applyNumberFormat="1" applyFont="1" applyFill="1" applyBorder="1" applyAlignment="1" applyProtection="1">
      <alignment horizontal="right" vertical="center"/>
      <protection locked="0"/>
    </xf>
    <xf numFmtId="0" fontId="22" fillId="0" borderId="0" xfId="60" applyFont="1" applyAlignment="1" applyProtection="1">
      <alignment vertical="center"/>
      <protection locked="0"/>
    </xf>
    <xf numFmtId="196" fontId="27" fillId="18" borderId="27" xfId="60" applyNumberFormat="1" applyFont="1" applyFill="1" applyBorder="1" applyAlignment="1" applyProtection="1">
      <alignment horizontal="right" vertical="center"/>
      <protection/>
    </xf>
    <xf numFmtId="196" fontId="22" fillId="0" borderId="0" xfId="60" applyNumberFormat="1" applyFont="1" applyAlignment="1" applyProtection="1">
      <alignment vertical="center"/>
      <protection locked="0"/>
    </xf>
    <xf numFmtId="196" fontId="27" fillId="18" borderId="27" xfId="60" applyNumberFormat="1" applyFont="1" applyFill="1" applyBorder="1" applyAlignment="1" applyProtection="1">
      <alignment horizontal="right" vertical="center"/>
      <protection locked="0"/>
    </xf>
    <xf numFmtId="196" fontId="26" fillId="0" borderId="53" xfId="60" applyNumberFormat="1" applyFont="1" applyFill="1" applyBorder="1" applyAlignment="1" applyProtection="1">
      <alignment horizontal="right" vertical="center"/>
      <protection locked="0"/>
    </xf>
    <xf numFmtId="225" fontId="26" fillId="18" borderId="54" xfId="60" applyNumberFormat="1" applyFont="1" applyFill="1" applyBorder="1" applyAlignment="1" applyProtection="1">
      <alignment horizontal="right" vertical="center"/>
      <protection/>
    </xf>
    <xf numFmtId="196" fontId="26" fillId="0" borderId="30" xfId="60" applyNumberFormat="1" applyFont="1" applyFill="1" applyBorder="1" applyAlignment="1" applyProtection="1">
      <alignment horizontal="right" vertical="center"/>
      <protection locked="0"/>
    </xf>
    <xf numFmtId="0" fontId="27" fillId="18" borderId="21" xfId="60" applyFont="1" applyFill="1" applyBorder="1" applyAlignment="1" applyProtection="1">
      <alignment horizontal="left" vertical="center" wrapText="1"/>
      <protection/>
    </xf>
    <xf numFmtId="194" fontId="26" fillId="18" borderId="23" xfId="60" applyNumberFormat="1" applyFont="1" applyFill="1" applyBorder="1" applyAlignment="1" applyProtection="1">
      <alignment horizontal="center" vertical="center"/>
      <protection/>
    </xf>
    <xf numFmtId="196" fontId="27" fillId="18" borderId="30" xfId="60" applyNumberFormat="1" applyFont="1" applyFill="1" applyBorder="1" applyAlignment="1" applyProtection="1">
      <alignment horizontal="right" vertical="center"/>
      <protection locked="0"/>
    </xf>
    <xf numFmtId="0" fontId="27" fillId="0" borderId="55" xfId="60" applyFont="1" applyFill="1" applyBorder="1" applyAlignment="1" applyProtection="1">
      <alignment horizontal="left" vertical="center" wrapText="1"/>
      <protection/>
    </xf>
    <xf numFmtId="194" fontId="26" fillId="0" borderId="56" xfId="60" applyNumberFormat="1" applyFont="1" applyBorder="1" applyAlignment="1" applyProtection="1">
      <alignment horizontal="center" vertical="center"/>
      <protection/>
    </xf>
    <xf numFmtId="196" fontId="27" fillId="0" borderId="53" xfId="60" applyNumberFormat="1" applyFont="1" applyFill="1" applyBorder="1" applyAlignment="1" applyProtection="1">
      <alignment horizontal="right" vertical="center"/>
      <protection locked="0"/>
    </xf>
    <xf numFmtId="0" fontId="27" fillId="18" borderId="31" xfId="60" applyFont="1" applyFill="1" applyBorder="1" applyAlignment="1" applyProtection="1">
      <alignment horizontal="left" vertical="center" wrapText="1"/>
      <protection/>
    </xf>
    <xf numFmtId="0" fontId="26" fillId="0" borderId="11" xfId="60" applyFont="1" applyBorder="1" applyAlignment="1" applyProtection="1">
      <alignment horizontal="left" vertical="center" wrapText="1" indent="7"/>
      <protection/>
    </xf>
    <xf numFmtId="0" fontId="26" fillId="0" borderId="11" xfId="60" applyFont="1" applyBorder="1" applyAlignment="1" applyProtection="1" quotePrefix="1">
      <alignment horizontal="left" vertical="center" indent="14"/>
      <protection locked="0"/>
    </xf>
    <xf numFmtId="0" fontId="26" fillId="0" borderId="11" xfId="60" applyFont="1" applyBorder="1" applyAlignment="1" applyProtection="1">
      <alignment horizontal="left" vertical="center"/>
      <protection locked="0"/>
    </xf>
    <xf numFmtId="0" fontId="27" fillId="0" borderId="11" xfId="60" applyFont="1" applyFill="1" applyBorder="1" applyAlignment="1" applyProtection="1">
      <alignment horizontal="left" vertical="center" wrapText="1"/>
      <protection/>
    </xf>
    <xf numFmtId="196" fontId="27" fillId="0" borderId="25" xfId="60" applyNumberFormat="1" applyFont="1" applyFill="1" applyBorder="1" applyAlignment="1" applyProtection="1">
      <alignment horizontal="right" vertical="center"/>
      <protection locked="0"/>
    </xf>
    <xf numFmtId="0" fontId="27" fillId="0" borderId="21" xfId="60" applyFont="1" applyFill="1" applyBorder="1" applyAlignment="1" applyProtection="1">
      <alignment horizontal="left" vertical="center" wrapText="1"/>
      <protection/>
    </xf>
    <xf numFmtId="196" fontId="27" fillId="0" borderId="30" xfId="60" applyNumberFormat="1" applyFont="1" applyFill="1" applyBorder="1" applyAlignment="1" applyProtection="1">
      <alignment horizontal="right" vertical="center"/>
      <protection locked="0"/>
    </xf>
    <xf numFmtId="0" fontId="22" fillId="0" borderId="0" xfId="60" applyAlignment="1" applyProtection="1">
      <alignment vertical="center" wrapText="1"/>
      <protection/>
    </xf>
    <xf numFmtId="0" fontId="26" fillId="0" borderId="0" xfId="60" applyFont="1" applyAlignment="1" applyProtection="1">
      <alignment horizontal="center" vertical="center"/>
      <protection/>
    </xf>
    <xf numFmtId="0" fontId="22" fillId="0" borderId="0" xfId="60" applyFont="1" applyAlignment="1" applyProtection="1">
      <alignment vertical="center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42" fillId="0" borderId="0" xfId="60" applyFont="1" applyAlignment="1" applyProtection="1">
      <alignment vertical="center"/>
      <protection locked="0"/>
    </xf>
    <xf numFmtId="0" fontId="30" fillId="0" borderId="44" xfId="60" applyFont="1" applyBorder="1" applyAlignment="1" applyProtection="1">
      <alignment horizontal="center" vertical="center" wrapText="1"/>
      <protection/>
    </xf>
    <xf numFmtId="0" fontId="22" fillId="0" borderId="0" xfId="60" applyAlignment="1" applyProtection="1">
      <alignment horizontal="center" vertical="center"/>
      <protection/>
    </xf>
    <xf numFmtId="0" fontId="30" fillId="0" borderId="23" xfId="60" applyFont="1" applyBorder="1" applyAlignment="1" applyProtection="1">
      <alignment horizontal="centerContinuous" vertical="center"/>
      <protection/>
    </xf>
    <xf numFmtId="0" fontId="30" fillId="0" borderId="30" xfId="60" applyFont="1" applyBorder="1" applyAlignment="1" applyProtection="1">
      <alignment horizontal="centerContinuous" vertical="center"/>
      <protection/>
    </xf>
    <xf numFmtId="0" fontId="30" fillId="0" borderId="54" xfId="60" applyFont="1" applyBorder="1" applyAlignment="1" applyProtection="1">
      <alignment horizontal="center" vertical="center"/>
      <protection/>
    </xf>
    <xf numFmtId="49" fontId="25" fillId="0" borderId="16" xfId="60" applyNumberFormat="1" applyFont="1" applyBorder="1" applyAlignment="1" applyProtection="1">
      <alignment horizontal="center" vertical="center" wrapText="1"/>
      <protection/>
    </xf>
    <xf numFmtId="49" fontId="25" fillId="0" borderId="28" xfId="60" applyNumberFormat="1" applyFont="1" applyBorder="1" applyAlignment="1" applyProtection="1">
      <alignment horizontal="center" vertical="center"/>
      <protection/>
    </xf>
    <xf numFmtId="49" fontId="25" fillId="0" borderId="27" xfId="60" applyNumberFormat="1" applyFont="1" applyBorder="1" applyAlignment="1" applyProtection="1">
      <alignment horizontal="center" vertical="center"/>
      <protection/>
    </xf>
    <xf numFmtId="49" fontId="25" fillId="0" borderId="32" xfId="60" applyNumberFormat="1" applyFont="1" applyBorder="1" applyAlignment="1" applyProtection="1">
      <alignment horizontal="center" vertical="center"/>
      <protection/>
    </xf>
    <xf numFmtId="49" fontId="22" fillId="0" borderId="0" xfId="60" applyNumberFormat="1" applyFont="1" applyAlignment="1" applyProtection="1">
      <alignment horizontal="center" vertical="center"/>
      <protection/>
    </xf>
    <xf numFmtId="196" fontId="26" fillId="0" borderId="50" xfId="60" applyNumberFormat="1" applyFont="1" applyBorder="1" applyAlignment="1" applyProtection="1">
      <alignment vertical="center"/>
      <protection locked="0"/>
    </xf>
    <xf numFmtId="196" fontId="26" fillId="0" borderId="25" xfId="60" applyNumberFormat="1" applyFont="1" applyBorder="1" applyAlignment="1" applyProtection="1">
      <alignment vertical="center"/>
      <protection locked="0"/>
    </xf>
    <xf numFmtId="196" fontId="26" fillId="0" borderId="30" xfId="60" applyNumberFormat="1" applyFont="1" applyBorder="1" applyAlignment="1" applyProtection="1">
      <alignment vertical="center"/>
      <protection locked="0"/>
    </xf>
    <xf numFmtId="196" fontId="25" fillId="18" borderId="27" xfId="60" applyNumberFormat="1" applyFont="1" applyFill="1" applyBorder="1" applyAlignment="1" applyProtection="1">
      <alignment vertical="center"/>
      <protection/>
    </xf>
    <xf numFmtId="196" fontId="26" fillId="0" borderId="30" xfId="60" applyNumberFormat="1" applyFont="1" applyFill="1" applyBorder="1" applyAlignment="1" applyProtection="1">
      <alignment vertical="center"/>
      <protection locked="0"/>
    </xf>
    <xf numFmtId="0" fontId="25" fillId="18" borderId="16" xfId="60" applyFont="1" applyFill="1" applyBorder="1" applyAlignment="1" applyProtection="1">
      <alignment vertical="center" wrapText="1"/>
      <protection/>
    </xf>
    <xf numFmtId="196" fontId="27" fillId="18" borderId="27" xfId="60" applyNumberFormat="1" applyFont="1" applyFill="1" applyBorder="1" applyAlignment="1" applyProtection="1">
      <alignment vertical="center"/>
      <protection/>
    </xf>
    <xf numFmtId="196" fontId="26" fillId="0" borderId="25" xfId="60" applyNumberFormat="1" applyFont="1" applyFill="1" applyBorder="1" applyAlignment="1" applyProtection="1">
      <alignment vertical="center"/>
      <protection locked="0"/>
    </xf>
    <xf numFmtId="0" fontId="27" fillId="0" borderId="21" xfId="60" applyFont="1" applyBorder="1" applyAlignment="1" applyProtection="1">
      <alignment horizontal="left" vertical="center" wrapText="1"/>
      <protection/>
    </xf>
    <xf numFmtId="196" fontId="28" fillId="0" borderId="30" xfId="60" applyNumberFormat="1" applyFont="1" applyFill="1" applyBorder="1" applyAlignment="1" applyProtection="1">
      <alignment vertical="center"/>
      <protection locked="0"/>
    </xf>
    <xf numFmtId="0" fontId="22" fillId="0" borderId="0" xfId="60" applyAlignment="1" applyProtection="1">
      <alignment vertical="center"/>
      <protection/>
    </xf>
    <xf numFmtId="0" fontId="44" fillId="0" borderId="0" xfId="57" applyFont="1">
      <alignment/>
      <protection/>
    </xf>
    <xf numFmtId="0" fontId="45" fillId="0" borderId="0" xfId="57" applyFont="1" applyAlignment="1">
      <alignment horizontal="center"/>
      <protection/>
    </xf>
    <xf numFmtId="0" fontId="46" fillId="0" borderId="0" xfId="57" applyFont="1" applyAlignment="1">
      <alignment horizontal="center"/>
      <protection/>
    </xf>
    <xf numFmtId="0" fontId="47" fillId="0" borderId="10" xfId="57" applyFont="1" applyBorder="1" applyAlignment="1">
      <alignment horizontal="center" vertical="center" wrapText="1"/>
      <protection/>
    </xf>
    <xf numFmtId="0" fontId="47" fillId="0" borderId="0" xfId="57" applyFont="1" applyAlignment="1">
      <alignment horizontal="center" vertical="center" wrapText="1"/>
      <protection/>
    </xf>
    <xf numFmtId="0" fontId="47" fillId="0" borderId="10" xfId="57" applyFont="1" applyBorder="1" applyAlignment="1">
      <alignment horizontal="center"/>
      <protection/>
    </xf>
    <xf numFmtId="0" fontId="31" fillId="0" borderId="10" xfId="57" applyBorder="1">
      <alignment/>
      <protection/>
    </xf>
    <xf numFmtId="3" fontId="31" fillId="0" borderId="10" xfId="57" applyNumberFormat="1" applyBorder="1" applyAlignment="1">
      <alignment/>
      <protection/>
    </xf>
    <xf numFmtId="0" fontId="47" fillId="0" borderId="10" xfId="57" applyFont="1" applyBorder="1">
      <alignment/>
      <protection/>
    </xf>
    <xf numFmtId="0" fontId="44" fillId="0" borderId="0" xfId="57" applyFont="1" applyAlignment="1">
      <alignment horizontal="center"/>
      <protection/>
    </xf>
    <xf numFmtId="0" fontId="48" fillId="0" borderId="0" xfId="57" applyFont="1" applyAlignment="1">
      <alignment/>
      <protection/>
    </xf>
    <xf numFmtId="0" fontId="49" fillId="0" borderId="0" xfId="57" applyFont="1" applyAlignment="1">
      <alignment horizontal="center"/>
      <protection/>
    </xf>
    <xf numFmtId="0" fontId="49" fillId="0" borderId="0" xfId="57" applyFont="1" applyAlignment="1">
      <alignment/>
      <protection/>
    </xf>
    <xf numFmtId="3" fontId="47" fillId="0" borderId="10" xfId="57" applyNumberFormat="1" applyFont="1" applyBorder="1">
      <alignment/>
      <protection/>
    </xf>
    <xf numFmtId="0" fontId="44" fillId="0" borderId="10" xfId="57" applyFont="1" applyBorder="1">
      <alignment/>
      <protection/>
    </xf>
    <xf numFmtId="0" fontId="44" fillId="0" borderId="10" xfId="57" applyFont="1" applyBorder="1" applyAlignment="1">
      <alignment horizontal="center"/>
      <protection/>
    </xf>
    <xf numFmtId="3" fontId="44" fillId="0" borderId="10" xfId="57" applyNumberFormat="1" applyFont="1" applyBorder="1">
      <alignment/>
      <protection/>
    </xf>
    <xf numFmtId="0" fontId="31" fillId="0" borderId="10" xfId="57" applyFont="1" applyBorder="1">
      <alignment/>
      <protection/>
    </xf>
    <xf numFmtId="3" fontId="31" fillId="0" borderId="0" xfId="57" applyNumberFormat="1">
      <alignment/>
      <protection/>
    </xf>
    <xf numFmtId="0" fontId="31" fillId="0" borderId="10" xfId="57" applyFont="1" applyBorder="1">
      <alignment/>
      <protection/>
    </xf>
    <xf numFmtId="3" fontId="45" fillId="0" borderId="0" xfId="57" applyNumberFormat="1" applyFont="1" applyAlignment="1">
      <alignment horizontal="center"/>
      <protection/>
    </xf>
    <xf numFmtId="3" fontId="47" fillId="0" borderId="10" xfId="57" applyNumberFormat="1" applyFont="1" applyBorder="1" applyAlignment="1">
      <alignment horizontal="center" vertical="center" wrapText="1"/>
      <protection/>
    </xf>
    <xf numFmtId="3" fontId="47" fillId="0" borderId="10" xfId="57" applyNumberFormat="1" applyFont="1" applyBorder="1" applyAlignment="1">
      <alignment horizontal="center"/>
      <protection/>
    </xf>
    <xf numFmtId="0" fontId="5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4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3" fillId="0" borderId="0" xfId="42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25" fillId="18" borderId="10" xfId="59" applyNumberFormat="1" applyFont="1" applyFill="1" applyBorder="1">
      <alignment/>
      <protection/>
    </xf>
    <xf numFmtId="167" fontId="29" fillId="0" borderId="0" xfId="58" applyNumberFormat="1" applyFont="1" applyAlignment="1">
      <alignment horizontal="center" vertical="center" wrapText="1"/>
      <protection/>
    </xf>
    <xf numFmtId="167" fontId="24" fillId="0" borderId="34" xfId="58" applyNumberFormat="1" applyFont="1" applyBorder="1" applyAlignment="1">
      <alignment horizontal="center" vertical="center" wrapText="1"/>
      <protection/>
    </xf>
    <xf numFmtId="167" fontId="24" fillId="0" borderId="35" xfId="58" applyNumberFormat="1" applyFont="1" applyBorder="1" applyAlignment="1">
      <alignment horizontal="center" vertical="center" wrapText="1"/>
      <protection/>
    </xf>
    <xf numFmtId="167" fontId="24" fillId="0" borderId="36" xfId="58" applyNumberFormat="1" applyFont="1" applyBorder="1" applyAlignment="1">
      <alignment horizontal="center" vertical="center" wrapText="1"/>
      <protection/>
    </xf>
    <xf numFmtId="167" fontId="24" fillId="0" borderId="57" xfId="58" applyNumberFormat="1" applyFont="1" applyBorder="1" applyAlignment="1">
      <alignment horizontal="center" vertical="center" wrapText="1"/>
      <protection/>
    </xf>
    <xf numFmtId="167" fontId="24" fillId="0" borderId="58" xfId="58" applyNumberFormat="1" applyFont="1" applyBorder="1" applyAlignment="1">
      <alignment horizontal="center" vertical="center" wrapText="1"/>
      <protection/>
    </xf>
    <xf numFmtId="167" fontId="24" fillId="0" borderId="59" xfId="58" applyNumberFormat="1" applyFont="1" applyBorder="1" applyAlignment="1">
      <alignment horizontal="center" vertical="center" wrapText="1"/>
      <protection/>
    </xf>
    <xf numFmtId="167" fontId="23" fillId="0" borderId="0" xfId="58" applyNumberFormat="1" applyFont="1" applyAlignment="1">
      <alignment horizontal="center" vertical="center" wrapText="1"/>
      <protection/>
    </xf>
    <xf numFmtId="167" fontId="22" fillId="0" borderId="0" xfId="58" applyNumberFormat="1" applyAlignment="1">
      <alignment horizontal="center" vertical="center" wrapText="1"/>
      <protection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1" fillId="0" borderId="25" xfId="0" applyFont="1" applyBorder="1" applyAlignment="1">
      <alignment horizontal="left" wrapText="1"/>
    </xf>
    <xf numFmtId="0" fontId="51" fillId="0" borderId="60" xfId="0" applyFont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167" fontId="25" fillId="0" borderId="44" xfId="58" applyNumberFormat="1" applyFont="1" applyBorder="1" applyAlignment="1">
      <alignment horizontal="center" vertical="center" wrapText="1"/>
      <protection/>
    </xf>
    <xf numFmtId="167" fontId="25" fillId="0" borderId="45" xfId="58" applyNumberFormat="1" applyFont="1" applyBorder="1" applyAlignment="1">
      <alignment horizontal="center" vertical="center" wrapText="1"/>
      <protection/>
    </xf>
    <xf numFmtId="167" fontId="25" fillId="0" borderId="44" xfId="58" applyNumberFormat="1" applyFont="1" applyBorder="1" applyAlignment="1">
      <alignment horizontal="center" vertical="center"/>
      <protection/>
    </xf>
    <xf numFmtId="167" fontId="25" fillId="0" borderId="45" xfId="58" applyNumberFormat="1" applyFont="1" applyBorder="1" applyAlignment="1">
      <alignment horizontal="center" vertical="center"/>
      <protection/>
    </xf>
    <xf numFmtId="166" fontId="36" fillId="0" borderId="0" xfId="42" applyNumberFormat="1" applyFont="1" applyAlignment="1">
      <alignment horizontal="center"/>
    </xf>
    <xf numFmtId="166" fontId="1" fillId="0" borderId="25" xfId="42" applyNumberFormat="1" applyFont="1" applyBorder="1" applyAlignment="1">
      <alignment horizontal="center" vertical="center"/>
    </xf>
    <xf numFmtId="166" fontId="1" fillId="0" borderId="60" xfId="42" applyNumberFormat="1" applyFont="1" applyBorder="1" applyAlignment="1">
      <alignment horizontal="center" vertical="center"/>
    </xf>
    <xf numFmtId="0" fontId="36" fillId="0" borderId="0" xfId="58" applyFont="1" applyAlignment="1">
      <alignment horizontal="center"/>
      <protection/>
    </xf>
    <xf numFmtId="3" fontId="39" fillId="0" borderId="12" xfId="57" applyNumberFormat="1" applyFont="1" applyBorder="1" applyAlignment="1">
      <alignment horizontal="center" wrapText="1"/>
      <protection/>
    </xf>
    <xf numFmtId="3" fontId="39" fillId="0" borderId="14" xfId="57" applyNumberFormat="1" applyFont="1" applyBorder="1" applyAlignment="1">
      <alignment horizontal="center" wrapText="1"/>
      <protection/>
    </xf>
    <xf numFmtId="3" fontId="38" fillId="0" borderId="15" xfId="57" applyNumberFormat="1" applyFont="1" applyBorder="1" applyAlignment="1">
      <alignment horizontal="center" vertical="center"/>
      <protection/>
    </xf>
    <xf numFmtId="3" fontId="38" fillId="0" borderId="18" xfId="57" applyNumberFormat="1" applyFont="1" applyBorder="1" applyAlignment="1">
      <alignment horizontal="center" vertical="center"/>
      <protection/>
    </xf>
    <xf numFmtId="3" fontId="38" fillId="0" borderId="19" xfId="57" applyNumberFormat="1" applyFont="1" applyBorder="1" applyAlignment="1">
      <alignment horizontal="center" vertical="center"/>
      <protection/>
    </xf>
    <xf numFmtId="3" fontId="39" fillId="0" borderId="10" xfId="57" applyNumberFormat="1" applyFont="1" applyBorder="1" applyAlignment="1">
      <alignment horizontal="center" wrapText="1"/>
      <protection/>
    </xf>
    <xf numFmtId="3" fontId="39" fillId="0" borderId="20" xfId="57" applyNumberFormat="1" applyFont="1" applyBorder="1" applyAlignment="1">
      <alignment horizontal="center" wrapText="1"/>
      <protection/>
    </xf>
    <xf numFmtId="3" fontId="39" fillId="0" borderId="10" xfId="57" applyNumberFormat="1" applyFont="1" applyBorder="1" applyAlignment="1">
      <alignment horizontal="center" vertical="center"/>
      <protection/>
    </xf>
    <xf numFmtId="3" fontId="39" fillId="0" borderId="20" xfId="57" applyNumberFormat="1" applyFont="1" applyBorder="1" applyAlignment="1">
      <alignment horizontal="center" vertical="center"/>
      <protection/>
    </xf>
    <xf numFmtId="0" fontId="37" fillId="0" borderId="44" xfId="58" applyFont="1" applyBorder="1" applyAlignment="1">
      <alignment horizontal="center" vertical="center" wrapText="1"/>
      <protection/>
    </xf>
    <xf numFmtId="0" fontId="37" fillId="0" borderId="54" xfId="58" applyFont="1" applyBorder="1" applyAlignment="1">
      <alignment horizontal="center" vertical="center" wrapText="1"/>
      <protection/>
    </xf>
    <xf numFmtId="0" fontId="37" fillId="0" borderId="45" xfId="58" applyFont="1" applyBorder="1" applyAlignment="1">
      <alignment horizontal="center" vertical="center" wrapText="1"/>
      <protection/>
    </xf>
    <xf numFmtId="3" fontId="39" fillId="0" borderId="11" xfId="57" applyNumberFormat="1" applyFont="1" applyBorder="1" applyAlignment="1">
      <alignment horizontal="center" vertical="center"/>
      <protection/>
    </xf>
    <xf numFmtId="3" fontId="39" fillId="0" borderId="13" xfId="57" applyNumberFormat="1" applyFont="1" applyBorder="1" applyAlignment="1">
      <alignment horizontal="center" vertical="center"/>
      <protection/>
    </xf>
    <xf numFmtId="0" fontId="41" fillId="0" borderId="0" xfId="60" applyFont="1" applyAlignment="1" applyProtection="1">
      <alignment horizontal="center" vertical="center" wrapText="1"/>
      <protection/>
    </xf>
    <xf numFmtId="0" fontId="41" fillId="0" borderId="0" xfId="60" applyFont="1" applyBorder="1" applyAlignment="1" applyProtection="1">
      <alignment horizontal="center" vertical="center" wrapText="1"/>
      <protection/>
    </xf>
    <xf numFmtId="0" fontId="43" fillId="0" borderId="15" xfId="60" applyFont="1" applyBorder="1" applyAlignment="1" applyProtection="1">
      <alignment horizontal="center" vertical="center" wrapText="1"/>
      <protection/>
    </xf>
    <xf numFmtId="0" fontId="43" fillId="0" borderId="13" xfId="60" applyFont="1" applyBorder="1" applyAlignment="1" applyProtection="1">
      <alignment horizontal="center" vertical="center" wrapText="1"/>
      <protection/>
    </xf>
    <xf numFmtId="0" fontId="27" fillId="0" borderId="18" xfId="60" applyFont="1" applyBorder="1" applyAlignment="1" applyProtection="1">
      <alignment horizontal="center" vertical="center" textRotation="90"/>
      <protection/>
    </xf>
    <xf numFmtId="0" fontId="27" fillId="0" borderId="20" xfId="60" applyFont="1" applyBorder="1" applyAlignment="1" applyProtection="1">
      <alignment horizontal="center" vertical="center" textRotation="90"/>
      <protection/>
    </xf>
    <xf numFmtId="0" fontId="30" fillId="0" borderId="26" xfId="60" applyFont="1" applyBorder="1" applyAlignment="1" applyProtection="1">
      <alignment horizontal="center" vertical="center"/>
      <protection/>
    </xf>
    <xf numFmtId="0" fontId="30" fillId="0" borderId="61" xfId="60" applyFont="1" applyBorder="1" applyAlignment="1" applyProtection="1">
      <alignment horizontal="center" vertical="center"/>
      <protection/>
    </xf>
    <xf numFmtId="0" fontId="27" fillId="0" borderId="23" xfId="60" applyFont="1" applyBorder="1" applyAlignment="1" applyProtection="1">
      <alignment horizontal="center" vertical="center" textRotation="90"/>
      <protection/>
    </xf>
    <xf numFmtId="0" fontId="43" fillId="0" borderId="21" xfId="60" applyFont="1" applyBorder="1" applyAlignment="1" applyProtection="1">
      <alignment horizontal="center" vertical="center" wrapText="1"/>
      <protection/>
    </xf>
    <xf numFmtId="0" fontId="22" fillId="0" borderId="0" xfId="60" applyFont="1" applyAlignment="1" applyProtection="1">
      <alignment horizontal="center" vertical="center"/>
      <protection locked="0"/>
    </xf>
    <xf numFmtId="0" fontId="49" fillId="0" borderId="0" xfId="57" applyFont="1" applyAlignment="1">
      <alignment horizontal="center"/>
      <protection/>
    </xf>
    <xf numFmtId="0" fontId="48" fillId="0" borderId="0" xfId="57" applyFont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0" fontId="45" fillId="0" borderId="0" xfId="57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18" borderId="10" xfId="59" applyFont="1" applyFill="1" applyBorder="1" applyAlignment="1" applyProtection="1">
      <alignment vertical="center" wrapText="1"/>
      <protection/>
    </xf>
    <xf numFmtId="172" fontId="27" fillId="18" borderId="10" xfId="59" applyNumberFormat="1" applyFont="1" applyFill="1" applyBorder="1">
      <alignment/>
      <protection/>
    </xf>
    <xf numFmtId="167" fontId="25" fillId="0" borderId="25" xfId="59" applyNumberFormat="1" applyFont="1" applyFill="1" applyBorder="1" applyAlignment="1" applyProtection="1">
      <alignment vertical="center" wrapText="1"/>
      <protection/>
    </xf>
    <xf numFmtId="166" fontId="53" fillId="0" borderId="0" xfId="42" applyNumberFormat="1" applyFont="1" applyAlignment="1">
      <alignment horizontal="center"/>
    </xf>
    <xf numFmtId="166" fontId="1" fillId="0" borderId="10" xfId="42" applyNumberFormat="1" applyFont="1" applyBorder="1" applyAlignment="1">
      <alignment horizontal="center" vertical="center" wrapText="1"/>
    </xf>
    <xf numFmtId="166" fontId="47" fillId="0" borderId="10" xfId="42" applyNumberFormat="1" applyFont="1" applyBorder="1" applyAlignment="1">
      <alignment vertical="center" wrapText="1"/>
    </xf>
    <xf numFmtId="0" fontId="31" fillId="0" borderId="0" xfId="57" applyAlignment="1">
      <alignment vertical="center"/>
      <protection/>
    </xf>
    <xf numFmtId="0" fontId="47" fillId="0" borderId="10" xfId="57" applyFont="1" applyBorder="1" applyAlignment="1">
      <alignment vertical="center"/>
      <protection/>
    </xf>
    <xf numFmtId="166" fontId="47" fillId="0" borderId="10" xfId="57" applyNumberFormat="1" applyFont="1" applyBorder="1">
      <alignment/>
      <protection/>
    </xf>
    <xf numFmtId="0" fontId="24" fillId="0" borderId="12" xfId="59" applyFont="1" applyBorder="1" applyAlignment="1">
      <alignment horizontal="center" vertical="center" wrapText="1"/>
      <protection/>
    </xf>
    <xf numFmtId="167" fontId="22" fillId="0" borderId="11" xfId="58" applyNumberFormat="1" applyFont="1" applyBorder="1" applyAlignment="1">
      <alignment horizontal="left" vertical="center" wrapText="1"/>
      <protection/>
    </xf>
    <xf numFmtId="167" fontId="22" fillId="0" borderId="63" xfId="58" applyNumberFormat="1" applyBorder="1" applyAlignment="1">
      <alignment vertical="center" wrapText="1"/>
      <protection/>
    </xf>
    <xf numFmtId="167" fontId="27" fillId="7" borderId="11" xfId="58" applyNumberFormat="1" applyFont="1" applyFill="1" applyBorder="1" applyAlignment="1" applyProtection="1">
      <alignment vertical="center" wrapText="1"/>
      <protection locked="0"/>
    </xf>
    <xf numFmtId="167" fontId="27" fillId="7" borderId="25" xfId="58" applyNumberFormat="1" applyFont="1" applyFill="1" applyBorder="1" applyAlignment="1" applyProtection="1">
      <alignment vertical="center" wrapText="1"/>
      <protection locked="0"/>
    </xf>
    <xf numFmtId="167" fontId="27" fillId="7" borderId="12" xfId="58" applyNumberFormat="1" applyFont="1" applyFill="1" applyBorder="1" applyAlignment="1" applyProtection="1">
      <alignment vertical="center" wrapText="1"/>
      <protection locked="0"/>
    </xf>
    <xf numFmtId="167" fontId="27" fillId="7" borderId="11" xfId="58" applyNumberFormat="1" applyFont="1" applyFill="1" applyBorder="1" applyAlignment="1">
      <alignment vertical="center" wrapText="1"/>
      <protection/>
    </xf>
    <xf numFmtId="167" fontId="27" fillId="7" borderId="25" xfId="58" applyNumberFormat="1" applyFont="1" applyFill="1" applyBorder="1" applyAlignment="1" applyProtection="1">
      <alignment horizontal="center" vertical="center" wrapText="1"/>
      <protection/>
    </xf>
    <xf numFmtId="167" fontId="27" fillId="7" borderId="12" xfId="58" applyNumberFormat="1" applyFont="1" applyFill="1" applyBorder="1" applyAlignment="1" applyProtection="1">
      <alignment horizontal="center" vertical="center" wrapText="1"/>
      <protection/>
    </xf>
    <xf numFmtId="167" fontId="26" fillId="0" borderId="50" xfId="58" applyNumberFormat="1" applyFont="1" applyBorder="1" applyAlignment="1" applyProtection="1">
      <alignment vertical="center" wrapText="1"/>
      <protection locked="0"/>
    </xf>
    <xf numFmtId="167" fontId="26" fillId="0" borderId="64" xfId="58" applyNumberFormat="1" applyFont="1" applyBorder="1" applyAlignment="1" applyProtection="1">
      <alignment vertical="center" wrapText="1"/>
      <protection locked="0"/>
    </xf>
    <xf numFmtId="167" fontId="22" fillId="0" borderId="24" xfId="58" applyNumberFormat="1" applyBorder="1" applyAlignment="1">
      <alignment vertical="center" wrapText="1"/>
      <protection/>
    </xf>
    <xf numFmtId="167" fontId="22" fillId="0" borderId="64" xfId="58" applyNumberFormat="1" applyBorder="1" applyAlignment="1">
      <alignment vertical="center" wrapText="1"/>
      <protection/>
    </xf>
    <xf numFmtId="167" fontId="27" fillId="7" borderId="11" xfId="58" applyNumberFormat="1" applyFont="1" applyFill="1" applyBorder="1" applyAlignment="1" applyProtection="1">
      <alignment vertical="center" wrapText="1"/>
      <protection/>
    </xf>
    <xf numFmtId="167" fontId="30" fillId="0" borderId="16" xfId="58" applyNumberFormat="1" applyFont="1" applyBorder="1" applyAlignment="1">
      <alignment horizontal="center" vertical="center" wrapText="1"/>
      <protection/>
    </xf>
    <xf numFmtId="167" fontId="30" fillId="0" borderId="28" xfId="58" applyNumberFormat="1" applyFont="1" applyBorder="1" applyAlignment="1">
      <alignment vertical="center" wrapText="1"/>
      <protection/>
    </xf>
    <xf numFmtId="167" fontId="30" fillId="0" borderId="17" xfId="58" applyNumberFormat="1" applyFont="1" applyBorder="1" applyAlignment="1">
      <alignment vertical="center" wrapText="1"/>
      <protection/>
    </xf>
    <xf numFmtId="167" fontId="30" fillId="0" borderId="37" xfId="58" applyNumberFormat="1" applyFont="1" applyBorder="1" applyAlignment="1">
      <alignment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2011. évi zárszámadási rendelet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2011. évi zárszámadási rendelet" xfId="57"/>
    <cellStyle name="Normál_ktgv.rendelet" xfId="58"/>
    <cellStyle name="Normál_KVRENMUNKA" xfId="59"/>
    <cellStyle name="Normál_Másolat eredetijeVAGYON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zoomScale="75" zoomScaleNormal="75" workbookViewId="0" topLeftCell="A79">
      <selection activeCell="D130" sqref="D130"/>
    </sheetView>
  </sheetViews>
  <sheetFormatPr defaultColWidth="9.00390625" defaultRowHeight="12.75"/>
  <cols>
    <col min="1" max="1" width="49.875" style="61" customWidth="1"/>
    <col min="2" max="2" width="12.00390625" style="3" customWidth="1"/>
    <col min="3" max="3" width="11.25390625" style="3" customWidth="1"/>
    <col min="4" max="4" width="11.375" style="3" customWidth="1"/>
    <col min="5" max="5" width="8.625" style="3" customWidth="1"/>
    <col min="6" max="16384" width="8.00390625" style="3" customWidth="1"/>
  </cols>
  <sheetData>
    <row r="1" spans="1:5" ht="26.25">
      <c r="A1" s="1" t="s">
        <v>8</v>
      </c>
      <c r="B1" s="2" t="s">
        <v>9</v>
      </c>
      <c r="C1" s="2" t="s">
        <v>180</v>
      </c>
      <c r="D1" s="2" t="s">
        <v>196</v>
      </c>
      <c r="E1" s="167" t="s">
        <v>183</v>
      </c>
    </row>
    <row r="2" spans="1:5" s="5" customFormat="1" ht="12.75">
      <c r="A2" s="62" t="s">
        <v>120</v>
      </c>
      <c r="B2" s="4"/>
      <c r="C2" s="2"/>
      <c r="D2" s="4"/>
      <c r="E2" s="166"/>
    </row>
    <row r="3" spans="1:5" s="5" customFormat="1" ht="12">
      <c r="A3" s="6" t="s">
        <v>10</v>
      </c>
      <c r="B3" s="7">
        <f>B4+B14+B25+B30+B24+B75</f>
        <v>157555</v>
      </c>
      <c r="C3" s="7">
        <f>C4+C14+C25+C30+C24+C75</f>
        <v>173161</v>
      </c>
      <c r="D3" s="7">
        <f>D4+D14+D25+D30+D24</f>
        <v>176721</v>
      </c>
      <c r="E3" s="165">
        <f aca="true" t="shared" si="0" ref="E3:E8">D3/C3*100</f>
        <v>102.05589018312438</v>
      </c>
    </row>
    <row r="4" spans="1:5" s="5" customFormat="1" ht="12">
      <c r="A4" s="8" t="s">
        <v>0</v>
      </c>
      <c r="B4" s="9">
        <f>SUM(B5:B13)</f>
        <v>30387</v>
      </c>
      <c r="C4" s="9">
        <f>SUM(C5:C13)</f>
        <v>30204</v>
      </c>
      <c r="D4" s="9">
        <f>SUM(D5:D13)</f>
        <v>32093</v>
      </c>
      <c r="E4" s="165">
        <f t="shared" si="0"/>
        <v>106.25413852469872</v>
      </c>
    </row>
    <row r="5" spans="1:5" s="12" customFormat="1" ht="12">
      <c r="A5" s="10" t="s">
        <v>11</v>
      </c>
      <c r="B5" s="11">
        <v>160</v>
      </c>
      <c r="C5" s="11">
        <v>350</v>
      </c>
      <c r="D5" s="11">
        <v>362</v>
      </c>
      <c r="E5" s="163">
        <f t="shared" si="0"/>
        <v>103.42857142857143</v>
      </c>
    </row>
    <row r="6" spans="1:5" s="12" customFormat="1" ht="12">
      <c r="A6" s="10" t="s">
        <v>12</v>
      </c>
      <c r="B6" s="11">
        <v>14750</v>
      </c>
      <c r="C6" s="11">
        <v>14455</v>
      </c>
      <c r="D6" s="11">
        <v>14558</v>
      </c>
      <c r="E6" s="163">
        <f t="shared" si="0"/>
        <v>100.71255620892425</v>
      </c>
    </row>
    <row r="7" spans="1:5" s="12" customFormat="1" ht="12">
      <c r="A7" s="10" t="s">
        <v>13</v>
      </c>
      <c r="B7" s="11">
        <v>1636</v>
      </c>
      <c r="C7" s="11">
        <v>2094</v>
      </c>
      <c r="D7" s="11">
        <v>2430</v>
      </c>
      <c r="E7" s="163">
        <f t="shared" si="0"/>
        <v>116.0458452722063</v>
      </c>
    </row>
    <row r="8" spans="1:5" s="12" customFormat="1" ht="12">
      <c r="A8" s="10" t="s">
        <v>14</v>
      </c>
      <c r="B8" s="11">
        <v>5310</v>
      </c>
      <c r="C8" s="11">
        <v>5310</v>
      </c>
      <c r="D8" s="11">
        <v>5942</v>
      </c>
      <c r="E8" s="163">
        <f t="shared" si="0"/>
        <v>111.90207156308851</v>
      </c>
    </row>
    <row r="9" spans="1:5" s="12" customFormat="1" ht="12">
      <c r="A9" s="10" t="s">
        <v>15</v>
      </c>
      <c r="B9" s="11"/>
      <c r="C9" s="11"/>
      <c r="D9" s="11"/>
      <c r="E9" s="163"/>
    </row>
    <row r="10" spans="1:5" s="12" customFormat="1" ht="12">
      <c r="A10" s="13" t="s">
        <v>16</v>
      </c>
      <c r="B10" s="11">
        <v>8431</v>
      </c>
      <c r="C10" s="11">
        <v>7895</v>
      </c>
      <c r="D10" s="11">
        <v>8379</v>
      </c>
      <c r="E10" s="163">
        <f>D10/C10*100</f>
        <v>106.13046231792273</v>
      </c>
    </row>
    <row r="11" spans="1:5" s="12" customFormat="1" ht="12">
      <c r="A11" s="10" t="s">
        <v>17</v>
      </c>
      <c r="B11" s="11">
        <v>100</v>
      </c>
      <c r="C11" s="11">
        <v>100</v>
      </c>
      <c r="D11" s="11">
        <v>371</v>
      </c>
      <c r="E11" s="163">
        <f>D11/C11*100</f>
        <v>371</v>
      </c>
    </row>
    <row r="12" spans="1:5" s="12" customFormat="1" ht="12">
      <c r="A12" s="10" t="s">
        <v>18</v>
      </c>
      <c r="B12" s="11"/>
      <c r="C12" s="11"/>
      <c r="D12" s="11">
        <v>44</v>
      </c>
      <c r="E12" s="163"/>
    </row>
    <row r="13" spans="1:5" s="12" customFormat="1" ht="12">
      <c r="A13" s="10" t="s">
        <v>19</v>
      </c>
      <c r="B13" s="11"/>
      <c r="C13" s="11"/>
      <c r="D13" s="11">
        <v>7</v>
      </c>
      <c r="E13" s="163"/>
    </row>
    <row r="14" spans="1:5" s="5" customFormat="1" ht="12">
      <c r="A14" s="8" t="s">
        <v>20</v>
      </c>
      <c r="B14" s="14">
        <f>B15+B16+B19+B22+B23</f>
        <v>93879</v>
      </c>
      <c r="C14" s="14">
        <f>C15+C16+C19+C22+C23</f>
        <v>104796</v>
      </c>
      <c r="D14" s="14">
        <f>D15+D16+D19+D22+D23</f>
        <v>104739</v>
      </c>
      <c r="E14" s="165">
        <f>D14/C14*100</f>
        <v>99.94560861101569</v>
      </c>
    </row>
    <row r="15" spans="1:5" s="5" customFormat="1" ht="12">
      <c r="A15" s="15" t="s">
        <v>21</v>
      </c>
      <c r="B15" s="16"/>
      <c r="C15" s="16"/>
      <c r="D15" s="16"/>
      <c r="E15" s="163"/>
    </row>
    <row r="16" spans="1:5" s="5" customFormat="1" ht="12">
      <c r="A16" s="17" t="s">
        <v>22</v>
      </c>
      <c r="B16" s="18">
        <f>SUM(B17:B18)</f>
        <v>17600</v>
      </c>
      <c r="C16" s="18">
        <f>SUM(C17:C18)</f>
        <v>26460</v>
      </c>
      <c r="D16" s="18">
        <f>SUM(D17:D18)</f>
        <v>26165</v>
      </c>
      <c r="E16" s="163">
        <f aca="true" t="shared" si="1" ref="E16:E31">D16/C16*100</f>
        <v>98.88510959939532</v>
      </c>
    </row>
    <row r="17" spans="1:5" s="5" customFormat="1" ht="12">
      <c r="A17" s="17" t="s">
        <v>23</v>
      </c>
      <c r="B17" s="11">
        <v>8600</v>
      </c>
      <c r="C17" s="11">
        <v>8600</v>
      </c>
      <c r="D17" s="11">
        <v>8304</v>
      </c>
      <c r="E17" s="163">
        <f t="shared" si="1"/>
        <v>96.55813953488372</v>
      </c>
    </row>
    <row r="18" spans="1:5" s="5" customFormat="1" ht="12">
      <c r="A18" s="17" t="s">
        <v>24</v>
      </c>
      <c r="B18" s="11">
        <v>9000</v>
      </c>
      <c r="C18" s="11">
        <v>17860</v>
      </c>
      <c r="D18" s="11">
        <v>17861</v>
      </c>
      <c r="E18" s="163">
        <f t="shared" si="1"/>
        <v>100.00559910414333</v>
      </c>
    </row>
    <row r="19" spans="1:5" s="5" customFormat="1" ht="12">
      <c r="A19" s="17" t="s">
        <v>25</v>
      </c>
      <c r="B19" s="19">
        <f>SUM(B20:B21)</f>
        <v>74779</v>
      </c>
      <c r="C19" s="19">
        <f>SUM(C20:C21)</f>
        <v>74779</v>
      </c>
      <c r="D19" s="19">
        <f>SUM(D20:D21)</f>
        <v>74354</v>
      </c>
      <c r="E19" s="163">
        <f t="shared" si="1"/>
        <v>99.43165862073576</v>
      </c>
    </row>
    <row r="20" spans="1:5" s="5" customFormat="1" ht="12">
      <c r="A20" s="17" t="s">
        <v>26</v>
      </c>
      <c r="B20" s="11">
        <v>63779</v>
      </c>
      <c r="C20" s="11">
        <v>63779</v>
      </c>
      <c r="D20" s="11">
        <v>63779</v>
      </c>
      <c r="E20" s="163">
        <f t="shared" si="1"/>
        <v>100</v>
      </c>
    </row>
    <row r="21" spans="1:5" s="5" customFormat="1" ht="12">
      <c r="A21" s="17" t="s">
        <v>27</v>
      </c>
      <c r="B21" s="11">
        <v>11000</v>
      </c>
      <c r="C21" s="11">
        <v>11000</v>
      </c>
      <c r="D21" s="11">
        <v>10575</v>
      </c>
      <c r="E21" s="163">
        <f t="shared" si="1"/>
        <v>96.13636363636363</v>
      </c>
    </row>
    <row r="22" spans="1:5" s="5" customFormat="1" ht="12">
      <c r="A22" s="17" t="s">
        <v>28</v>
      </c>
      <c r="B22" s="11">
        <v>1500</v>
      </c>
      <c r="C22" s="11">
        <v>1500</v>
      </c>
      <c r="D22" s="11">
        <v>1806</v>
      </c>
      <c r="E22" s="163">
        <f t="shared" si="1"/>
        <v>120.39999999999999</v>
      </c>
    </row>
    <row r="23" spans="1:5" s="5" customFormat="1" ht="12">
      <c r="A23" s="17" t="s">
        <v>29</v>
      </c>
      <c r="B23" s="11"/>
      <c r="C23" s="11">
        <v>2057</v>
      </c>
      <c r="D23" s="11">
        <v>2414</v>
      </c>
      <c r="E23" s="163">
        <f t="shared" si="1"/>
        <v>117.35537190082646</v>
      </c>
    </row>
    <row r="24" spans="1:5" s="5" customFormat="1" ht="12">
      <c r="A24" s="8" t="s">
        <v>30</v>
      </c>
      <c r="B24" s="20">
        <v>50</v>
      </c>
      <c r="C24" s="20">
        <v>50</v>
      </c>
      <c r="D24" s="20">
        <v>51</v>
      </c>
      <c r="E24" s="165">
        <f t="shared" si="1"/>
        <v>102</v>
      </c>
    </row>
    <row r="25" spans="1:5" s="5" customFormat="1" ht="12">
      <c r="A25" s="8" t="s">
        <v>31</v>
      </c>
      <c r="B25" s="21">
        <f>SUM(B26:B29)</f>
        <v>27969</v>
      </c>
      <c r="C25" s="21">
        <f>SUM(C26:C29)</f>
        <v>31491</v>
      </c>
      <c r="D25" s="21">
        <f>SUM(D26:D29)</f>
        <v>31491</v>
      </c>
      <c r="E25" s="165">
        <f t="shared" si="1"/>
        <v>100</v>
      </c>
    </row>
    <row r="26" spans="1:5" s="5" customFormat="1" ht="12">
      <c r="A26" s="17" t="s">
        <v>32</v>
      </c>
      <c r="B26" s="11">
        <v>20082</v>
      </c>
      <c r="C26" s="11">
        <v>20082</v>
      </c>
      <c r="D26" s="11">
        <v>20082</v>
      </c>
      <c r="E26" s="163">
        <f t="shared" si="1"/>
        <v>100</v>
      </c>
    </row>
    <row r="27" spans="1:5" s="5" customFormat="1" ht="12">
      <c r="A27" s="17" t="s">
        <v>33</v>
      </c>
      <c r="B27" s="11"/>
      <c r="C27" s="11">
        <v>45</v>
      </c>
      <c r="D27" s="11">
        <v>45</v>
      </c>
      <c r="E27" s="163">
        <f t="shared" si="1"/>
        <v>100</v>
      </c>
    </row>
    <row r="28" spans="1:5" s="5" customFormat="1" ht="12">
      <c r="A28" s="17" t="s">
        <v>34</v>
      </c>
      <c r="B28" s="11">
        <v>7887</v>
      </c>
      <c r="C28" s="11">
        <v>7201</v>
      </c>
      <c r="D28" s="11">
        <v>7201</v>
      </c>
      <c r="E28" s="163">
        <f t="shared" si="1"/>
        <v>100</v>
      </c>
    </row>
    <row r="29" spans="1:5" s="5" customFormat="1" ht="12">
      <c r="A29" s="17" t="s">
        <v>182</v>
      </c>
      <c r="B29" s="11"/>
      <c r="C29" s="11">
        <v>4163</v>
      </c>
      <c r="D29" s="11">
        <v>4163</v>
      </c>
      <c r="E29" s="163">
        <f t="shared" si="1"/>
        <v>100</v>
      </c>
    </row>
    <row r="30" spans="1:5" s="5" customFormat="1" ht="12">
      <c r="A30" s="8" t="s">
        <v>35</v>
      </c>
      <c r="B30" s="7">
        <f>B31+B38+B39+B40+B75+B37</f>
        <v>5270</v>
      </c>
      <c r="C30" s="7">
        <f>C31+C38+C39+C40+C75+C37</f>
        <v>6620</v>
      </c>
      <c r="D30" s="7">
        <f>D31+D38+D39+D40+D37</f>
        <v>8347</v>
      </c>
      <c r="E30" s="165">
        <f t="shared" si="1"/>
        <v>126.08761329305136</v>
      </c>
    </row>
    <row r="31" spans="1:5" s="5" customFormat="1" ht="12">
      <c r="A31" s="22" t="s">
        <v>36</v>
      </c>
      <c r="B31" s="23">
        <f>SUM(B32:B36)</f>
        <v>5270</v>
      </c>
      <c r="C31" s="23">
        <f>SUM(C32:C36)</f>
        <v>6343</v>
      </c>
      <c r="D31" s="23">
        <f>SUM(D32:D36)</f>
        <v>7914</v>
      </c>
      <c r="E31" s="163">
        <f t="shared" si="1"/>
        <v>124.76746019233802</v>
      </c>
    </row>
    <row r="32" spans="1:5" s="5" customFormat="1" ht="12">
      <c r="A32" s="24" t="s">
        <v>37</v>
      </c>
      <c r="B32" s="11">
        <v>150</v>
      </c>
      <c r="C32" s="11"/>
      <c r="D32" s="11"/>
      <c r="E32" s="163"/>
    </row>
    <row r="33" spans="1:5" s="5" customFormat="1" ht="12">
      <c r="A33" s="24" t="s">
        <v>38</v>
      </c>
      <c r="B33" s="11"/>
      <c r="C33" s="11">
        <v>150</v>
      </c>
      <c r="D33" s="11">
        <v>558</v>
      </c>
      <c r="E33" s="163">
        <f>D33/C33*100</f>
        <v>372</v>
      </c>
    </row>
    <row r="34" spans="1:5" s="5" customFormat="1" ht="12">
      <c r="A34" s="24" t="s">
        <v>39</v>
      </c>
      <c r="B34" s="11">
        <v>3000</v>
      </c>
      <c r="C34" s="11">
        <v>3000</v>
      </c>
      <c r="D34" s="11">
        <v>2944</v>
      </c>
      <c r="E34" s="163">
        <f>D34/C34*100</f>
        <v>98.13333333333333</v>
      </c>
    </row>
    <row r="35" spans="1:5" s="5" customFormat="1" ht="12">
      <c r="A35" s="17" t="s">
        <v>40</v>
      </c>
      <c r="B35" s="11">
        <v>1620</v>
      </c>
      <c r="C35" s="11">
        <v>2693</v>
      </c>
      <c r="D35" s="11">
        <v>2692</v>
      </c>
      <c r="E35" s="163">
        <f>D35/C35*100</f>
        <v>99.9628666914222</v>
      </c>
    </row>
    <row r="36" spans="1:5" s="5" customFormat="1" ht="12">
      <c r="A36" s="17" t="s">
        <v>41</v>
      </c>
      <c r="B36" s="11">
        <v>500</v>
      </c>
      <c r="C36" s="11">
        <v>500</v>
      </c>
      <c r="D36" s="11">
        <v>1720</v>
      </c>
      <c r="E36" s="163">
        <f>D36/C36*100</f>
        <v>344</v>
      </c>
    </row>
    <row r="37" spans="1:5" s="5" customFormat="1" ht="12">
      <c r="A37" s="22" t="s">
        <v>42</v>
      </c>
      <c r="B37" s="11"/>
      <c r="C37" s="11"/>
      <c r="D37" s="11"/>
      <c r="E37" s="163"/>
    </row>
    <row r="38" spans="1:5" s="5" customFormat="1" ht="12">
      <c r="A38" s="22" t="s">
        <v>43</v>
      </c>
      <c r="B38" s="23"/>
      <c r="C38" s="23"/>
      <c r="D38" s="23">
        <v>20</v>
      </c>
      <c r="E38" s="163"/>
    </row>
    <row r="39" spans="1:5" s="5" customFormat="1" ht="12">
      <c r="A39" s="25" t="s">
        <v>195</v>
      </c>
      <c r="B39" s="11"/>
      <c r="C39" s="11"/>
      <c r="D39" s="11">
        <v>136</v>
      </c>
      <c r="E39" s="163"/>
    </row>
    <row r="40" spans="1:5" s="5" customFormat="1" ht="12">
      <c r="A40" s="22" t="s">
        <v>44</v>
      </c>
      <c r="B40" s="26"/>
      <c r="C40" s="26">
        <v>277</v>
      </c>
      <c r="D40" s="26">
        <v>277</v>
      </c>
      <c r="E40" s="163">
        <f>D40/C40*100</f>
        <v>100</v>
      </c>
    </row>
    <row r="41" spans="1:5" s="5" customFormat="1" ht="12">
      <c r="A41" s="28" t="s">
        <v>3</v>
      </c>
      <c r="B41" s="29">
        <f>B42+B46+B49</f>
        <v>17080</v>
      </c>
      <c r="C41" s="29">
        <f>C42+C46+C49</f>
        <v>22948</v>
      </c>
      <c r="D41" s="29">
        <f>D42+D46+D49</f>
        <v>23957</v>
      </c>
      <c r="E41" s="165">
        <f>D41/C41*100</f>
        <v>104.39689733310091</v>
      </c>
    </row>
    <row r="42" spans="1:5" s="5" customFormat="1" ht="12">
      <c r="A42" s="30" t="s">
        <v>45</v>
      </c>
      <c r="B42" s="31">
        <f>B43+B44+B45</f>
        <v>10080</v>
      </c>
      <c r="C42" s="31">
        <f>C43+C44+C45</f>
        <v>12048</v>
      </c>
      <c r="D42" s="31">
        <f>D43+D44+D45</f>
        <v>12048</v>
      </c>
      <c r="E42" s="165">
        <f>D42/C42*100</f>
        <v>100</v>
      </c>
    </row>
    <row r="43" spans="1:5" s="5" customFormat="1" ht="12">
      <c r="A43" s="22" t="s">
        <v>46</v>
      </c>
      <c r="B43" s="23">
        <v>5500</v>
      </c>
      <c r="C43" s="23">
        <v>4500</v>
      </c>
      <c r="D43" s="23">
        <v>4500</v>
      </c>
      <c r="E43" s="163">
        <f>D43/C43*100</f>
        <v>100</v>
      </c>
    </row>
    <row r="44" spans="1:5" s="5" customFormat="1" ht="12">
      <c r="A44" s="22" t="s">
        <v>47</v>
      </c>
      <c r="B44" s="23">
        <v>4580</v>
      </c>
      <c r="C44" s="23">
        <v>7548</v>
      </c>
      <c r="D44" s="23">
        <v>7548</v>
      </c>
      <c r="E44" s="163">
        <f>D44/C44*100</f>
        <v>100</v>
      </c>
    </row>
    <row r="45" spans="1:5" s="5" customFormat="1" ht="12">
      <c r="A45" s="22" t="s">
        <v>48</v>
      </c>
      <c r="B45" s="32"/>
      <c r="C45" s="32"/>
      <c r="D45" s="32"/>
      <c r="E45" s="163"/>
    </row>
    <row r="46" spans="1:5" s="5" customFormat="1" ht="12">
      <c r="A46" s="8" t="s">
        <v>1</v>
      </c>
      <c r="B46" s="20">
        <f>SUM(B47:B48)</f>
        <v>0</v>
      </c>
      <c r="C46" s="20">
        <v>0</v>
      </c>
      <c r="D46" s="20">
        <f>SUM(D47:D48)</f>
        <v>0</v>
      </c>
      <c r="E46" s="165"/>
    </row>
    <row r="47" spans="1:5" s="5" customFormat="1" ht="12">
      <c r="A47" s="22" t="s">
        <v>49</v>
      </c>
      <c r="B47" s="32"/>
      <c r="C47" s="32"/>
      <c r="D47" s="32"/>
      <c r="E47" s="163"/>
    </row>
    <row r="48" spans="1:5" s="5" customFormat="1" ht="12">
      <c r="A48" s="22" t="s">
        <v>50</v>
      </c>
      <c r="B48" s="32"/>
      <c r="C48" s="32"/>
      <c r="D48" s="32"/>
      <c r="E48" s="163"/>
    </row>
    <row r="49" spans="1:5" s="5" customFormat="1" ht="12">
      <c r="A49" s="8" t="s">
        <v>2</v>
      </c>
      <c r="B49" s="20">
        <f>SUM(B50:B53)</f>
        <v>7000</v>
      </c>
      <c r="C49" s="20">
        <f>SUM(C50:C53)</f>
        <v>10900</v>
      </c>
      <c r="D49" s="20">
        <f>SUM(D50:D53)</f>
        <v>11909</v>
      </c>
      <c r="E49" s="165">
        <f>D49/C49*100</f>
        <v>109.25688073394495</v>
      </c>
    </row>
    <row r="50" spans="1:5" s="5" customFormat="1" ht="12">
      <c r="A50" s="22" t="s">
        <v>51</v>
      </c>
      <c r="B50" s="23">
        <f>SUM(B51:B51)</f>
        <v>0</v>
      </c>
      <c r="C50" s="23">
        <v>0</v>
      </c>
      <c r="D50" s="23">
        <v>1009</v>
      </c>
      <c r="E50" s="163"/>
    </row>
    <row r="51" spans="1:5" s="5" customFormat="1" ht="12">
      <c r="A51" s="22" t="s">
        <v>52</v>
      </c>
      <c r="B51" s="19"/>
      <c r="C51" s="19"/>
      <c r="D51" s="19"/>
      <c r="E51" s="163"/>
    </row>
    <row r="52" spans="1:5" s="5" customFormat="1" ht="12">
      <c r="A52" s="22" t="s">
        <v>53</v>
      </c>
      <c r="B52" s="26">
        <v>7000</v>
      </c>
      <c r="C52" s="26">
        <v>10900</v>
      </c>
      <c r="D52" s="26">
        <v>10900</v>
      </c>
      <c r="E52" s="163">
        <f>D52/C52*100</f>
        <v>100</v>
      </c>
    </row>
    <row r="53" spans="1:5" s="5" customFormat="1" ht="12">
      <c r="A53" s="25" t="s">
        <v>54</v>
      </c>
      <c r="B53" s="11"/>
      <c r="C53" s="11"/>
      <c r="D53" s="11"/>
      <c r="E53" s="163"/>
    </row>
    <row r="54" spans="1:5" s="5" customFormat="1" ht="12">
      <c r="A54" s="8" t="s">
        <v>55</v>
      </c>
      <c r="B54" s="20"/>
      <c r="C54" s="20"/>
      <c r="D54" s="20"/>
      <c r="E54" s="165"/>
    </row>
    <row r="55" spans="1:5" s="5" customFormat="1" ht="12">
      <c r="A55" s="8" t="s">
        <v>4</v>
      </c>
      <c r="B55" s="20">
        <f>B41+B3</f>
        <v>174635</v>
      </c>
      <c r="C55" s="20">
        <f>C41+C3</f>
        <v>196109</v>
      </c>
      <c r="D55" s="20">
        <f>D41+D3</f>
        <v>200678</v>
      </c>
      <c r="E55" s="165">
        <f>D55/C55*100</f>
        <v>102.32982678000499</v>
      </c>
    </row>
    <row r="56" spans="1:5" s="35" customFormat="1" ht="12">
      <c r="A56" s="33" t="s">
        <v>56</v>
      </c>
      <c r="B56" s="34">
        <f>B57</f>
        <v>0</v>
      </c>
      <c r="C56" s="34">
        <f>C57</f>
        <v>4308</v>
      </c>
      <c r="D56" s="34">
        <f>D57</f>
        <v>7675</v>
      </c>
      <c r="E56" s="163">
        <f>D56/C56*100</f>
        <v>178.1569173630455</v>
      </c>
    </row>
    <row r="57" spans="1:5" s="36" customFormat="1" ht="12">
      <c r="A57" s="28" t="s">
        <v>57</v>
      </c>
      <c r="B57" s="31">
        <f>SUM(B58:B59)</f>
        <v>0</v>
      </c>
      <c r="C57" s="31">
        <f>SUM(C58:C59)</f>
        <v>4308</v>
      </c>
      <c r="D57" s="31">
        <f>SUM(D58:D59)</f>
        <v>7675</v>
      </c>
      <c r="E57" s="165">
        <f>D57/C57*100</f>
        <v>178.1569173630455</v>
      </c>
    </row>
    <row r="58" spans="1:5" s="36" customFormat="1" ht="12">
      <c r="A58" s="37" t="s">
        <v>58</v>
      </c>
      <c r="B58" s="11"/>
      <c r="C58" s="11">
        <v>2165</v>
      </c>
      <c r="D58" s="11">
        <v>2343</v>
      </c>
      <c r="E58" s="163">
        <f>D58/C58*100</f>
        <v>108.2217090069284</v>
      </c>
    </row>
    <row r="59" spans="1:5" s="36" customFormat="1" ht="12">
      <c r="A59" s="37" t="s">
        <v>59</v>
      </c>
      <c r="B59" s="11"/>
      <c r="C59" s="11">
        <v>2143</v>
      </c>
      <c r="D59" s="11">
        <v>5332</v>
      </c>
      <c r="E59" s="163">
        <f>D59/C59*100</f>
        <v>248.81007932804476</v>
      </c>
    </row>
    <row r="60" spans="1:5" s="38" customFormat="1" ht="12">
      <c r="A60" s="33" t="s">
        <v>60</v>
      </c>
      <c r="B60" s="34">
        <f>B61+B64+B71</f>
        <v>19652</v>
      </c>
      <c r="C60" s="34">
        <f>C61+C64+C71</f>
        <v>0</v>
      </c>
      <c r="D60" s="34">
        <f>D61+D64+D71</f>
        <v>0</v>
      </c>
      <c r="E60" s="163"/>
    </row>
    <row r="61" spans="1:5" s="5" customFormat="1" ht="12">
      <c r="A61" s="6" t="s">
        <v>5</v>
      </c>
      <c r="B61" s="7">
        <f>B62+B63</f>
        <v>0</v>
      </c>
      <c r="C61" s="7">
        <v>0</v>
      </c>
      <c r="D61" s="7">
        <f>D62+D63</f>
        <v>0</v>
      </c>
      <c r="E61" s="165"/>
    </row>
    <row r="62" spans="1:5" s="5" customFormat="1" ht="12">
      <c r="A62" s="39" t="s">
        <v>61</v>
      </c>
      <c r="B62" s="32"/>
      <c r="C62" s="32"/>
      <c r="D62" s="32"/>
      <c r="E62" s="163"/>
    </row>
    <row r="63" spans="1:5" s="42" customFormat="1" ht="12">
      <c r="A63" s="40" t="s">
        <v>62</v>
      </c>
      <c r="B63" s="41"/>
      <c r="C63" s="41"/>
      <c r="D63" s="41"/>
      <c r="E63" s="163"/>
    </row>
    <row r="64" spans="1:5" s="5" customFormat="1" ht="12">
      <c r="A64" s="28" t="s">
        <v>6</v>
      </c>
      <c r="B64" s="43">
        <f>B65+B68</f>
        <v>19652</v>
      </c>
      <c r="C64" s="43"/>
      <c r="D64" s="43">
        <f>D65+D68</f>
        <v>0</v>
      </c>
      <c r="E64" s="165"/>
    </row>
    <row r="65" spans="1:5" s="42" customFormat="1" ht="12">
      <c r="A65" s="30" t="s">
        <v>63</v>
      </c>
      <c r="B65" s="21">
        <f>SUM(B66:B67)</f>
        <v>19652</v>
      </c>
      <c r="C65" s="21"/>
      <c r="D65" s="21">
        <f>SUM(D66:D67)</f>
        <v>0</v>
      </c>
      <c r="E65" s="165"/>
    </row>
    <row r="66" spans="1:5" s="45" customFormat="1" ht="12">
      <c r="A66" s="44" t="s">
        <v>64</v>
      </c>
      <c r="B66" s="11">
        <v>19652</v>
      </c>
      <c r="C66" s="11"/>
      <c r="D66" s="11"/>
      <c r="E66" s="163"/>
    </row>
    <row r="67" spans="1:5" s="45" customFormat="1" ht="12">
      <c r="A67" s="25" t="s">
        <v>65</v>
      </c>
      <c r="B67" s="11"/>
      <c r="C67" s="11"/>
      <c r="D67" s="11"/>
      <c r="E67" s="163"/>
    </row>
    <row r="68" spans="1:5" s="5" customFormat="1" ht="12">
      <c r="A68" s="8" t="s">
        <v>66</v>
      </c>
      <c r="B68" s="9">
        <f>SUM(B69:B70)</f>
        <v>0</v>
      </c>
      <c r="C68" s="9">
        <v>0</v>
      </c>
      <c r="D68" s="9">
        <f>SUM(D69:D70)</f>
        <v>0</v>
      </c>
      <c r="E68" s="165"/>
    </row>
    <row r="69" spans="1:5" s="12" customFormat="1" ht="12">
      <c r="A69" s="44" t="s">
        <v>67</v>
      </c>
      <c r="B69" s="11"/>
      <c r="C69" s="11"/>
      <c r="D69" s="11"/>
      <c r="E69" s="163"/>
    </row>
    <row r="70" spans="1:5" s="12" customFormat="1" ht="12">
      <c r="A70" s="25" t="s">
        <v>68</v>
      </c>
      <c r="B70" s="46"/>
      <c r="C70" s="46"/>
      <c r="D70" s="46"/>
      <c r="E70" s="163"/>
    </row>
    <row r="71" spans="1:5" s="12" customFormat="1" ht="12">
      <c r="A71" s="28" t="s">
        <v>7</v>
      </c>
      <c r="B71" s="47">
        <f>SUM(B72:B73)</f>
        <v>0</v>
      </c>
      <c r="C71" s="47">
        <v>0</v>
      </c>
      <c r="D71" s="47">
        <f>SUM(D72:D73)</f>
        <v>0</v>
      </c>
      <c r="E71" s="165"/>
    </row>
    <row r="72" spans="1:5" s="12" customFormat="1" ht="12">
      <c r="A72" s="39" t="s">
        <v>69</v>
      </c>
      <c r="B72" s="46"/>
      <c r="C72" s="46"/>
      <c r="D72" s="46"/>
      <c r="E72" s="163"/>
    </row>
    <row r="73" spans="1:5" s="12" customFormat="1" ht="12">
      <c r="A73" s="40" t="s">
        <v>70</v>
      </c>
      <c r="B73" s="46"/>
      <c r="C73" s="46"/>
      <c r="D73" s="46"/>
      <c r="E73" s="163"/>
    </row>
    <row r="74" spans="1:5" s="12" customFormat="1" ht="12">
      <c r="A74" s="30" t="s">
        <v>71</v>
      </c>
      <c r="B74" s="47">
        <f>B56+B60</f>
        <v>19652</v>
      </c>
      <c r="C74" s="47">
        <f>C56+C60</f>
        <v>4308</v>
      </c>
      <c r="D74" s="47">
        <f>D56+D60</f>
        <v>7675</v>
      </c>
      <c r="E74" s="165">
        <f>D74/C74*100</f>
        <v>178.1569173630455</v>
      </c>
    </row>
    <row r="75" spans="1:5" s="12" customFormat="1" ht="12">
      <c r="A75" s="8" t="s">
        <v>525</v>
      </c>
      <c r="B75" s="27"/>
      <c r="C75" s="27"/>
      <c r="D75" s="27"/>
      <c r="E75" s="165"/>
    </row>
    <row r="76" spans="1:5" s="5" customFormat="1" ht="12">
      <c r="A76" s="6" t="s">
        <v>72</v>
      </c>
      <c r="B76" s="7">
        <f>B60+B56+B2+B55</f>
        <v>194287</v>
      </c>
      <c r="C76" s="7">
        <f>C60+C56+C2+C55</f>
        <v>200417</v>
      </c>
      <c r="D76" s="7">
        <f>D60+D56+D55+D75</f>
        <v>208353</v>
      </c>
      <c r="E76" s="165">
        <f>D76/C76*100</f>
        <v>103.95974393389781</v>
      </c>
    </row>
    <row r="77" spans="1:5" s="5" customFormat="1" ht="12">
      <c r="A77" s="48" t="s">
        <v>122</v>
      </c>
      <c r="B77" s="49"/>
      <c r="C77" s="49"/>
      <c r="D77" s="49"/>
      <c r="E77" s="163"/>
    </row>
    <row r="78" spans="1:5" s="5" customFormat="1" ht="12">
      <c r="A78" s="6" t="s">
        <v>73</v>
      </c>
      <c r="B78" s="7">
        <f>SUM(B79:B89)+B126</f>
        <v>182373</v>
      </c>
      <c r="C78" s="7">
        <f>SUM(C79:C89)+C126</f>
        <v>183608</v>
      </c>
      <c r="D78" s="7">
        <f>SUM(D79:D89)</f>
        <v>179992</v>
      </c>
      <c r="E78" s="165">
        <f>D78/C78*100</f>
        <v>98.03058690253148</v>
      </c>
    </row>
    <row r="79" spans="1:5" s="5" customFormat="1" ht="12">
      <c r="A79" s="17" t="s">
        <v>74</v>
      </c>
      <c r="B79" s="11">
        <v>41336</v>
      </c>
      <c r="C79" s="11">
        <v>42930</v>
      </c>
      <c r="D79" s="11">
        <v>42386</v>
      </c>
      <c r="E79" s="163">
        <f>D79/C79*100</f>
        <v>98.73282087118565</v>
      </c>
    </row>
    <row r="80" spans="1:5" s="5" customFormat="1" ht="12">
      <c r="A80" s="17" t="s">
        <v>123</v>
      </c>
      <c r="B80" s="11">
        <v>10673</v>
      </c>
      <c r="C80" s="11">
        <v>10524</v>
      </c>
      <c r="D80" s="11">
        <v>10486</v>
      </c>
      <c r="E80" s="163">
        <f>D80/C80*100</f>
        <v>99.63892056252377</v>
      </c>
    </row>
    <row r="81" spans="1:5" s="5" customFormat="1" ht="12">
      <c r="A81" s="17" t="s">
        <v>124</v>
      </c>
      <c r="B81" s="11">
        <v>62987</v>
      </c>
      <c r="C81" s="11">
        <v>63030</v>
      </c>
      <c r="D81" s="11">
        <v>60746</v>
      </c>
      <c r="E81" s="163">
        <f>D81/C81*100</f>
        <v>96.37632873234966</v>
      </c>
    </row>
    <row r="82" spans="1:5" s="5" customFormat="1" ht="12">
      <c r="A82" s="17" t="s">
        <v>75</v>
      </c>
      <c r="B82" s="11"/>
      <c r="C82" s="11"/>
      <c r="D82" s="11"/>
      <c r="E82" s="163"/>
    </row>
    <row r="83" spans="1:5" s="5" customFormat="1" ht="12">
      <c r="A83" s="50" t="s">
        <v>76</v>
      </c>
      <c r="B83" s="11">
        <v>52066</v>
      </c>
      <c r="C83" s="11">
        <v>52066</v>
      </c>
      <c r="D83" s="11">
        <v>51910</v>
      </c>
      <c r="E83" s="163">
        <f>D83/C83*100</f>
        <v>99.70038028655937</v>
      </c>
    </row>
    <row r="84" spans="1:5" s="5" customFormat="1" ht="12">
      <c r="A84" s="50" t="s">
        <v>77</v>
      </c>
      <c r="B84" s="11">
        <v>4450</v>
      </c>
      <c r="C84" s="11">
        <v>4150</v>
      </c>
      <c r="D84" s="11">
        <v>4070</v>
      </c>
      <c r="E84" s="163">
        <f>D84/C84*100</f>
        <v>98.0722891566265</v>
      </c>
    </row>
    <row r="85" spans="1:5" s="5" customFormat="1" ht="12">
      <c r="A85" s="17" t="s">
        <v>78</v>
      </c>
      <c r="B85" s="11">
        <v>10861</v>
      </c>
      <c r="C85" s="11">
        <v>10452</v>
      </c>
      <c r="D85" s="11">
        <v>10254</v>
      </c>
      <c r="E85" s="163">
        <f>D85/C85*100</f>
        <v>98.10562571756601</v>
      </c>
    </row>
    <row r="86" spans="1:5" s="5" customFormat="1" ht="12">
      <c r="A86" s="17" t="s">
        <v>79</v>
      </c>
      <c r="B86" s="11"/>
      <c r="C86" s="11"/>
      <c r="D86" s="11"/>
      <c r="E86" s="163"/>
    </row>
    <row r="87" spans="1:5" s="5" customFormat="1" ht="12">
      <c r="A87" s="17" t="s">
        <v>80</v>
      </c>
      <c r="B87" s="11"/>
      <c r="C87" s="11"/>
      <c r="D87" s="11"/>
      <c r="E87" s="163"/>
    </row>
    <row r="88" spans="1:5" s="5" customFormat="1" ht="12">
      <c r="A88" s="17" t="s">
        <v>81</v>
      </c>
      <c r="B88" s="11"/>
      <c r="C88" s="11"/>
      <c r="D88" s="11">
        <v>140</v>
      </c>
      <c r="E88" s="163"/>
    </row>
    <row r="89" spans="1:5" s="5" customFormat="1" ht="12">
      <c r="A89" s="17" t="s">
        <v>82</v>
      </c>
      <c r="B89" s="19">
        <f>SUM(B90:B92)</f>
        <v>0</v>
      </c>
      <c r="C89" s="19">
        <v>456</v>
      </c>
      <c r="D89" s="19">
        <f>SUM(D90:D92)</f>
        <v>0</v>
      </c>
      <c r="E89" s="163"/>
    </row>
    <row r="90" spans="1:5" s="5" customFormat="1" ht="12">
      <c r="A90" s="17" t="s">
        <v>83</v>
      </c>
      <c r="B90" s="11"/>
      <c r="C90" s="11"/>
      <c r="D90" s="11"/>
      <c r="E90" s="163"/>
    </row>
    <row r="91" spans="1:5" s="5" customFormat="1" ht="12">
      <c r="A91" s="17" t="s">
        <v>84</v>
      </c>
      <c r="B91" s="11"/>
      <c r="C91" s="11">
        <v>456</v>
      </c>
      <c r="D91" s="11"/>
      <c r="E91" s="163"/>
    </row>
    <row r="92" spans="1:5" s="5" customFormat="1" ht="12">
      <c r="A92" s="17" t="s">
        <v>85</v>
      </c>
      <c r="B92" s="11"/>
      <c r="C92" s="11"/>
      <c r="D92" s="11"/>
      <c r="E92" s="163"/>
    </row>
    <row r="93" spans="1:5" s="5" customFormat="1" ht="12">
      <c r="A93" s="6" t="s">
        <v>86</v>
      </c>
      <c r="B93" s="7">
        <f>SUM(B94:B103)</f>
        <v>11386</v>
      </c>
      <c r="C93" s="7">
        <f>SUM(C94:C103)</f>
        <v>14700</v>
      </c>
      <c r="D93" s="7">
        <f>SUM(D94:D103)</f>
        <v>14670</v>
      </c>
      <c r="E93" s="165">
        <f>D93/C93*100</f>
        <v>99.79591836734694</v>
      </c>
    </row>
    <row r="94" spans="1:5" s="36" customFormat="1" ht="12">
      <c r="A94" s="25" t="s">
        <v>87</v>
      </c>
      <c r="B94" s="11">
        <v>7466</v>
      </c>
      <c r="C94" s="11">
        <v>2031</v>
      </c>
      <c r="D94" s="11">
        <v>2044</v>
      </c>
      <c r="E94" s="163">
        <f>D94/C94*100</f>
        <v>100.64007877892665</v>
      </c>
    </row>
    <row r="95" spans="1:5" s="5" customFormat="1" ht="12">
      <c r="A95" s="17" t="s">
        <v>88</v>
      </c>
      <c r="B95" s="11">
        <v>3220</v>
      </c>
      <c r="C95" s="11">
        <v>12219</v>
      </c>
      <c r="D95" s="11">
        <v>12176</v>
      </c>
      <c r="E95" s="163">
        <f>D95/C95*100</f>
        <v>99.64808904165643</v>
      </c>
    </row>
    <row r="96" spans="1:5" s="5" customFormat="1" ht="12">
      <c r="A96" s="17" t="s">
        <v>89</v>
      </c>
      <c r="B96" s="11"/>
      <c r="C96" s="11"/>
      <c r="D96" s="11"/>
      <c r="E96" s="163"/>
    </row>
    <row r="97" spans="1:5" s="5" customFormat="1" ht="12">
      <c r="A97" s="17" t="s">
        <v>90</v>
      </c>
      <c r="B97" s="11"/>
      <c r="C97" s="11"/>
      <c r="D97" s="11"/>
      <c r="E97" s="163"/>
    </row>
    <row r="98" spans="1:5" s="5" customFormat="1" ht="12">
      <c r="A98" s="17" t="s">
        <v>91</v>
      </c>
      <c r="B98" s="11">
        <v>500</v>
      </c>
      <c r="C98" s="11">
        <v>50</v>
      </c>
      <c r="D98" s="11">
        <v>50</v>
      </c>
      <c r="E98" s="163">
        <f>D98/C98*100</f>
        <v>100</v>
      </c>
    </row>
    <row r="99" spans="1:5" s="5" customFormat="1" ht="12">
      <c r="A99" s="17" t="s">
        <v>92</v>
      </c>
      <c r="B99" s="11"/>
      <c r="C99" s="11"/>
      <c r="D99" s="11"/>
      <c r="E99" s="163"/>
    </row>
    <row r="100" spans="1:5" s="5" customFormat="1" ht="12">
      <c r="A100" s="17" t="s">
        <v>93</v>
      </c>
      <c r="B100" s="11">
        <v>200</v>
      </c>
      <c r="C100" s="11">
        <v>400</v>
      </c>
      <c r="D100" s="11">
        <v>400</v>
      </c>
      <c r="E100" s="163">
        <f>D100/C100*100</f>
        <v>100</v>
      </c>
    </row>
    <row r="101" spans="1:5" s="5" customFormat="1" ht="12">
      <c r="A101" s="17" t="s">
        <v>94</v>
      </c>
      <c r="B101" s="11"/>
      <c r="C101" s="11"/>
      <c r="D101" s="11"/>
      <c r="E101" s="163"/>
    </row>
    <row r="102" spans="1:5" s="5" customFormat="1" ht="12">
      <c r="A102" s="17" t="s">
        <v>95</v>
      </c>
      <c r="B102" s="11"/>
      <c r="C102" s="11"/>
      <c r="D102" s="11"/>
      <c r="E102" s="163"/>
    </row>
    <row r="103" spans="1:5" s="5" customFormat="1" ht="12">
      <c r="A103" s="17" t="s">
        <v>96</v>
      </c>
      <c r="B103" s="19">
        <f>SUM(B104:B106)</f>
        <v>0</v>
      </c>
      <c r="C103" s="19">
        <v>0</v>
      </c>
      <c r="D103" s="19">
        <f>SUM(D104:D106)</f>
        <v>0</v>
      </c>
      <c r="E103" s="163"/>
    </row>
    <row r="104" spans="1:5" s="5" customFormat="1" ht="12">
      <c r="A104" s="17" t="s">
        <v>97</v>
      </c>
      <c r="B104" s="11"/>
      <c r="C104" s="11"/>
      <c r="D104" s="11"/>
      <c r="E104" s="163"/>
    </row>
    <row r="105" spans="1:5" s="5" customFormat="1" ht="12">
      <c r="A105" s="17" t="s">
        <v>98</v>
      </c>
      <c r="B105" s="11"/>
      <c r="C105" s="11"/>
      <c r="D105" s="11"/>
      <c r="E105" s="163"/>
    </row>
    <row r="106" spans="1:5" s="5" customFormat="1" ht="12">
      <c r="A106" s="17" t="s">
        <v>99</v>
      </c>
      <c r="B106" s="11"/>
      <c r="C106" s="11"/>
      <c r="D106" s="11"/>
      <c r="E106" s="163"/>
    </row>
    <row r="107" spans="1:5" s="5" customFormat="1" ht="12">
      <c r="A107" s="63" t="s">
        <v>121</v>
      </c>
      <c r="B107" s="20">
        <f>B78+B93</f>
        <v>193759</v>
      </c>
      <c r="C107" s="20">
        <f>C78+C93</f>
        <v>198308</v>
      </c>
      <c r="D107" s="20">
        <f>D78+D93</f>
        <v>194662</v>
      </c>
      <c r="E107" s="165">
        <f>D107/C107*100</f>
        <v>98.1614458317365</v>
      </c>
    </row>
    <row r="108" spans="1:5" s="5" customFormat="1" ht="12">
      <c r="A108" s="33" t="s">
        <v>100</v>
      </c>
      <c r="B108" s="51">
        <f>B109+B112+B119</f>
        <v>528</v>
      </c>
      <c r="C108" s="51">
        <f>C109+C112+C119</f>
        <v>2109</v>
      </c>
      <c r="D108" s="51">
        <f>D109+D112+D119</f>
        <v>2109</v>
      </c>
      <c r="E108" s="163">
        <f>D108/C108*100</f>
        <v>100</v>
      </c>
    </row>
    <row r="109" spans="1:5" s="5" customFormat="1" ht="12">
      <c r="A109" s="6" t="s">
        <v>101</v>
      </c>
      <c r="B109" s="7"/>
      <c r="C109" s="7"/>
      <c r="D109" s="7"/>
      <c r="E109" s="165"/>
    </row>
    <row r="110" spans="1:5" s="42" customFormat="1" ht="12">
      <c r="A110" s="52" t="s">
        <v>102</v>
      </c>
      <c r="B110" s="11"/>
      <c r="C110" s="11"/>
      <c r="D110" s="11"/>
      <c r="E110" s="163"/>
    </row>
    <row r="111" spans="1:5" s="42" customFormat="1" ht="12">
      <c r="A111" s="52" t="s">
        <v>103</v>
      </c>
      <c r="B111" s="11"/>
      <c r="C111" s="11"/>
      <c r="D111" s="11"/>
      <c r="E111" s="163"/>
    </row>
    <row r="112" spans="1:5" s="5" customFormat="1" ht="12">
      <c r="A112" s="6" t="s">
        <v>104</v>
      </c>
      <c r="B112" s="21">
        <f>B113+B116</f>
        <v>528</v>
      </c>
      <c r="C112" s="21">
        <f>C113+C116</f>
        <v>2109</v>
      </c>
      <c r="D112" s="21">
        <f>D113+D116</f>
        <v>2109</v>
      </c>
      <c r="E112" s="165">
        <f>D112/C112*100</f>
        <v>100</v>
      </c>
    </row>
    <row r="113" spans="1:5" s="5" customFormat="1" ht="12">
      <c r="A113" s="52" t="s">
        <v>105</v>
      </c>
      <c r="B113" s="11"/>
      <c r="C113" s="11"/>
      <c r="D113" s="11"/>
      <c r="E113" s="163"/>
    </row>
    <row r="114" spans="1:5" s="5" customFormat="1" ht="12">
      <c r="A114" s="25" t="s">
        <v>106</v>
      </c>
      <c r="B114" s="11"/>
      <c r="C114" s="11"/>
      <c r="D114" s="11"/>
      <c r="E114" s="163"/>
    </row>
    <row r="115" spans="1:5" s="5" customFormat="1" ht="12">
      <c r="A115" s="25" t="s">
        <v>107</v>
      </c>
      <c r="B115" s="11"/>
      <c r="C115" s="11"/>
      <c r="D115" s="11"/>
      <c r="E115" s="163"/>
    </row>
    <row r="116" spans="1:5" s="5" customFormat="1" ht="12">
      <c r="A116" s="52" t="s">
        <v>108</v>
      </c>
      <c r="B116" s="53">
        <f>SUM(B117:B118)</f>
        <v>528</v>
      </c>
      <c r="C116" s="53">
        <f>SUM(C117:C118)</f>
        <v>2109</v>
      </c>
      <c r="D116" s="53">
        <f>SUM(D117:D118)</f>
        <v>2109</v>
      </c>
      <c r="E116" s="163">
        <f>D116/C116*100</f>
        <v>100</v>
      </c>
    </row>
    <row r="117" spans="1:5" s="5" customFormat="1" ht="12">
      <c r="A117" s="25" t="s">
        <v>109</v>
      </c>
      <c r="B117" s="11"/>
      <c r="C117" s="11"/>
      <c r="D117" s="11"/>
      <c r="E117" s="163"/>
    </row>
    <row r="118" spans="1:5" s="5" customFormat="1" ht="12">
      <c r="A118" s="25" t="s">
        <v>110</v>
      </c>
      <c r="B118" s="11">
        <v>528</v>
      </c>
      <c r="C118" s="11">
        <v>2109</v>
      </c>
      <c r="D118" s="11">
        <v>2109</v>
      </c>
      <c r="E118" s="163">
        <f>D118/C118*100</f>
        <v>100</v>
      </c>
    </row>
    <row r="119" spans="1:5" s="5" customFormat="1" ht="12">
      <c r="A119" s="28" t="s">
        <v>111</v>
      </c>
      <c r="B119" s="43">
        <f>SUM(B120:B121)</f>
        <v>0</v>
      </c>
      <c r="C119" s="43">
        <v>0</v>
      </c>
      <c r="D119" s="43">
        <f>SUM(D120:D121)</f>
        <v>0</v>
      </c>
      <c r="E119" s="165"/>
    </row>
    <row r="120" spans="1:5" s="5" customFormat="1" ht="12">
      <c r="A120" s="52" t="s">
        <v>112</v>
      </c>
      <c r="B120" s="11"/>
      <c r="C120" s="11"/>
      <c r="D120" s="11"/>
      <c r="E120" s="163"/>
    </row>
    <row r="121" spans="1:5" s="5" customFormat="1" ht="12">
      <c r="A121" s="52" t="s">
        <v>113</v>
      </c>
      <c r="B121" s="11"/>
      <c r="C121" s="11"/>
      <c r="D121" s="11"/>
      <c r="E121" s="163"/>
    </row>
    <row r="122" spans="1:5" s="5" customFormat="1" ht="12">
      <c r="A122" s="28" t="s">
        <v>114</v>
      </c>
      <c r="B122" s="43"/>
      <c r="C122" s="43"/>
      <c r="D122" s="43"/>
      <c r="E122" s="165"/>
    </row>
    <row r="123" spans="1:5" s="36" customFormat="1" ht="12">
      <c r="A123" s="22" t="s">
        <v>102</v>
      </c>
      <c r="B123" s="23"/>
      <c r="C123" s="23"/>
      <c r="D123" s="23"/>
      <c r="E123" s="163"/>
    </row>
    <row r="124" spans="1:5" s="36" customFormat="1" ht="12">
      <c r="A124" s="22" t="s">
        <v>115</v>
      </c>
      <c r="B124" s="23"/>
      <c r="C124" s="23"/>
      <c r="D124" s="23"/>
      <c r="E124" s="163"/>
    </row>
    <row r="125" spans="1:5" s="56" customFormat="1" ht="12">
      <c r="A125" s="54" t="s">
        <v>116</v>
      </c>
      <c r="B125" s="55">
        <f>B109+B112+B119+B122</f>
        <v>528</v>
      </c>
      <c r="C125" s="55">
        <f>C109+C112+C119+C122</f>
        <v>2109</v>
      </c>
      <c r="D125" s="55">
        <f>D109+D112+D119+D122</f>
        <v>2109</v>
      </c>
      <c r="E125" s="165">
        <f>D125/C125*100</f>
        <v>100</v>
      </c>
    </row>
    <row r="126" spans="1:5" s="56" customFormat="1" ht="12">
      <c r="A126" s="428" t="s">
        <v>526</v>
      </c>
      <c r="B126" s="20"/>
      <c r="C126" s="20"/>
      <c r="D126" s="20">
        <v>-1868</v>
      </c>
      <c r="E126" s="165"/>
    </row>
    <row r="127" spans="1:5" s="5" customFormat="1" ht="12">
      <c r="A127" s="6" t="s">
        <v>117</v>
      </c>
      <c r="B127" s="7">
        <f>B107+B125</f>
        <v>194287</v>
      </c>
      <c r="C127" s="7">
        <f>C107+C125</f>
        <v>200417</v>
      </c>
      <c r="D127" s="7">
        <f>D107+D125+D126</f>
        <v>194903</v>
      </c>
      <c r="E127" s="165">
        <f>D127/C127*100</f>
        <v>97.24873638463804</v>
      </c>
    </row>
    <row r="128" spans="1:5" ht="15.75">
      <c r="A128" s="57" t="s">
        <v>118</v>
      </c>
      <c r="B128" s="58">
        <v>20</v>
      </c>
      <c r="C128" s="58">
        <v>21</v>
      </c>
      <c r="D128" s="58">
        <v>20</v>
      </c>
      <c r="E128" s="164"/>
    </row>
    <row r="129" spans="1:5" ht="15.75">
      <c r="A129" s="59" t="s">
        <v>119</v>
      </c>
      <c r="B129" s="60">
        <v>3</v>
      </c>
      <c r="C129" s="60">
        <v>3</v>
      </c>
      <c r="D129" s="60">
        <v>4</v>
      </c>
      <c r="E129" s="164"/>
    </row>
    <row r="132" ht="15.75">
      <c r="D132" s="141"/>
    </row>
    <row r="134" ht="15.75">
      <c r="D134" s="141">
        <f>D133-D132</f>
        <v>0</v>
      </c>
    </row>
  </sheetData>
  <sheetProtection/>
  <printOptions horizontalCentered="1"/>
  <pageMargins left="0.3937007874015748" right="0.3937007874015748" top="1.220472440944882" bottom="0.03937007874015748" header="0.4330708661417323" footer="0.03937007874015748"/>
  <pageSetup horizontalDpi="600" verticalDpi="600" orientation="portrait" paperSize="9" r:id="rId1"/>
  <headerFooter alignWithMargins="0">
    <oddHeader>&amp;L&amp;"Times New Roman,Normál"&amp;F&amp;"Arial CE,Normál"
&amp;C&amp;"Times New Roman CE,Félkövér"
Madocsa Községi Önkormányzat
2012.  ÉVI KÖLTSÉGVETÉSÉNEK MÉRLEGE
(Önkormányzati szinten)
&amp;R&amp;"Times New Roman CE,Normál"1. számú melléklet&amp;"Times New Roman CE,Félkövér dőlt"
</oddHeader>
    <oddFooter>&amp;C&amp;P. oldal</oddFooter>
  </headerFooter>
  <rowBreaks count="2" manualBreakCount="2">
    <brk id="59" max="255" man="1"/>
    <brk id="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zoomScale="90" zoomScaleNormal="90" workbookViewId="0" topLeftCell="A1">
      <selection activeCell="E11" sqref="E11"/>
    </sheetView>
  </sheetViews>
  <sheetFormatPr defaultColWidth="9.00390625" defaultRowHeight="12.75"/>
  <cols>
    <col min="1" max="1" width="5.875" style="67" customWidth="1"/>
    <col min="2" max="2" width="35.00390625" style="66" customWidth="1"/>
    <col min="3" max="5" width="11.00390625" style="66" customWidth="1"/>
    <col min="6" max="6" width="11.875" style="66" customWidth="1"/>
    <col min="7" max="7" width="13.25390625" style="66" customWidth="1"/>
    <col min="8" max="8" width="14.375" style="66" customWidth="1"/>
    <col min="9" max="16384" width="8.00390625" style="66" customWidth="1"/>
  </cols>
  <sheetData>
    <row r="2" spans="1:8" ht="15.75">
      <c r="A2" s="370" t="s">
        <v>216</v>
      </c>
      <c r="B2" s="370"/>
      <c r="C2" s="370"/>
      <c r="D2" s="370"/>
      <c r="E2" s="370"/>
      <c r="F2" s="370"/>
      <c r="G2" s="370"/>
      <c r="H2" s="370"/>
    </row>
    <row r="3" spans="1:8" ht="15.75">
      <c r="A3" s="370" t="s">
        <v>211</v>
      </c>
      <c r="B3" s="370"/>
      <c r="C3" s="370"/>
      <c r="D3" s="370"/>
      <c r="E3" s="370"/>
      <c r="F3" s="370"/>
      <c r="G3" s="370"/>
      <c r="H3" s="370"/>
    </row>
    <row r="5" spans="1:8" s="184" customFormat="1" ht="15.75" thickBot="1">
      <c r="A5" s="183"/>
      <c r="H5" s="68" t="s">
        <v>125</v>
      </c>
    </row>
    <row r="6" spans="1:8" s="168" customFormat="1" ht="26.25" customHeight="1">
      <c r="A6" s="386" t="s">
        <v>199</v>
      </c>
      <c r="B6" s="388" t="s">
        <v>217</v>
      </c>
      <c r="C6" s="386" t="s">
        <v>218</v>
      </c>
      <c r="D6" s="386" t="s">
        <v>219</v>
      </c>
      <c r="E6" s="185" t="s">
        <v>220</v>
      </c>
      <c r="F6" s="186"/>
      <c r="G6" s="186"/>
      <c r="H6" s="187"/>
    </row>
    <row r="7" spans="1:8" s="169" customFormat="1" ht="32.25" customHeight="1" thickBot="1">
      <c r="A7" s="387"/>
      <c r="B7" s="389"/>
      <c r="C7" s="389"/>
      <c r="D7" s="387"/>
      <c r="E7" s="188" t="s">
        <v>212</v>
      </c>
      <c r="F7" s="171" t="s">
        <v>213</v>
      </c>
      <c r="G7" s="171" t="s">
        <v>214</v>
      </c>
      <c r="H7" s="189" t="s">
        <v>480</v>
      </c>
    </row>
    <row r="8" spans="1:8" s="170" customFormat="1" ht="18" customHeight="1" thickBot="1">
      <c r="A8" s="172">
        <v>1</v>
      </c>
      <c r="B8" s="173">
        <v>2</v>
      </c>
      <c r="C8" s="173">
        <v>3</v>
      </c>
      <c r="D8" s="174">
        <v>4</v>
      </c>
      <c r="E8" s="172">
        <v>5</v>
      </c>
      <c r="F8" s="174">
        <v>6</v>
      </c>
      <c r="G8" s="174">
        <v>7</v>
      </c>
      <c r="H8" s="190">
        <v>8</v>
      </c>
    </row>
    <row r="9" spans="1:8" ht="18" customHeight="1" thickBot="1">
      <c r="A9" s="175" t="s">
        <v>200</v>
      </c>
      <c r="B9" s="176" t="s">
        <v>221</v>
      </c>
      <c r="C9" s="177"/>
      <c r="D9" s="191"/>
      <c r="E9" s="178">
        <f>SUM(E10:E13)</f>
        <v>39</v>
      </c>
      <c r="F9" s="179">
        <f>SUM(F10:F13)</f>
        <v>0</v>
      </c>
      <c r="G9" s="179">
        <f>SUM(G10:G13)</f>
        <v>0</v>
      </c>
      <c r="H9" s="180">
        <f>SUM(H10:H13)</f>
        <v>0</v>
      </c>
    </row>
    <row r="10" spans="1:8" ht="18" customHeight="1">
      <c r="A10" s="192" t="s">
        <v>201</v>
      </c>
      <c r="B10" s="181" t="s">
        <v>222</v>
      </c>
      <c r="C10" s="182">
        <v>2010</v>
      </c>
      <c r="D10" s="193">
        <v>2012</v>
      </c>
      <c r="E10" s="83">
        <v>39</v>
      </c>
      <c r="F10" s="70"/>
      <c r="G10" s="70"/>
      <c r="H10" s="74"/>
    </row>
    <row r="11" spans="1:8" ht="18" customHeight="1">
      <c r="A11" s="192" t="s">
        <v>203</v>
      </c>
      <c r="B11" s="181" t="s">
        <v>202</v>
      </c>
      <c r="C11" s="182"/>
      <c r="D11" s="193"/>
      <c r="E11" s="83"/>
      <c r="F11" s="70"/>
      <c r="G11" s="70"/>
      <c r="H11" s="74"/>
    </row>
    <row r="12" spans="1:8" ht="18" customHeight="1">
      <c r="A12" s="192" t="s">
        <v>204</v>
      </c>
      <c r="B12" s="181" t="s">
        <v>202</v>
      </c>
      <c r="C12" s="182"/>
      <c r="D12" s="193"/>
      <c r="E12" s="83"/>
      <c r="F12" s="70"/>
      <c r="G12" s="70"/>
      <c r="H12" s="74"/>
    </row>
    <row r="13" spans="1:8" ht="18" customHeight="1" thickBot="1">
      <c r="A13" s="192" t="s">
        <v>205</v>
      </c>
      <c r="B13" s="181" t="s">
        <v>202</v>
      </c>
      <c r="C13" s="182"/>
      <c r="D13" s="193"/>
      <c r="E13" s="83"/>
      <c r="F13" s="70"/>
      <c r="G13" s="70"/>
      <c r="H13" s="74"/>
    </row>
    <row r="14" spans="1:8" ht="18" customHeight="1" thickBot="1">
      <c r="A14" s="175" t="s">
        <v>206</v>
      </c>
      <c r="B14" s="176" t="s">
        <v>223</v>
      </c>
      <c r="C14" s="177"/>
      <c r="D14" s="191"/>
      <c r="E14" s="178">
        <f>SUM(E15:E18)</f>
        <v>0</v>
      </c>
      <c r="F14" s="179">
        <f>SUM(F15:F18)</f>
        <v>0</v>
      </c>
      <c r="G14" s="179">
        <f>SUM(G15:G18)</f>
        <v>0</v>
      </c>
      <c r="H14" s="180">
        <f>SUM(H15:H18)</f>
        <v>0</v>
      </c>
    </row>
    <row r="15" spans="1:8" ht="18" customHeight="1">
      <c r="A15" s="192" t="s">
        <v>207</v>
      </c>
      <c r="B15" s="181" t="s">
        <v>202</v>
      </c>
      <c r="C15" s="182"/>
      <c r="D15" s="193"/>
      <c r="E15" s="83">
        <v>0</v>
      </c>
      <c r="F15" s="70"/>
      <c r="G15" s="70">
        <v>0</v>
      </c>
      <c r="H15" s="74">
        <v>0</v>
      </c>
    </row>
    <row r="16" spans="1:8" ht="18" customHeight="1">
      <c r="A16" s="192" t="s">
        <v>208</v>
      </c>
      <c r="B16" s="181" t="s">
        <v>202</v>
      </c>
      <c r="C16" s="182"/>
      <c r="D16" s="193"/>
      <c r="E16" s="83">
        <v>0</v>
      </c>
      <c r="F16" s="70">
        <v>0</v>
      </c>
      <c r="G16" s="70"/>
      <c r="H16" s="74">
        <v>0</v>
      </c>
    </row>
    <row r="17" spans="1:8" ht="18" customHeight="1">
      <c r="A17" s="192" t="s">
        <v>209</v>
      </c>
      <c r="B17" s="181" t="s">
        <v>202</v>
      </c>
      <c r="C17" s="182"/>
      <c r="D17" s="193"/>
      <c r="E17" s="83"/>
      <c r="F17" s="70"/>
      <c r="G17" s="70"/>
      <c r="H17" s="74"/>
    </row>
    <row r="18" spans="1:8" ht="18" customHeight="1" thickBot="1">
      <c r="A18" s="192" t="s">
        <v>210</v>
      </c>
      <c r="B18" s="181" t="s">
        <v>202</v>
      </c>
      <c r="C18" s="182"/>
      <c r="D18" s="193"/>
      <c r="E18" s="83"/>
      <c r="F18" s="70"/>
      <c r="G18" s="70"/>
      <c r="H18" s="74"/>
    </row>
    <row r="19" spans="1:8" ht="18" customHeight="1" thickBot="1">
      <c r="A19" s="175" t="s">
        <v>224</v>
      </c>
      <c r="B19" s="176" t="s">
        <v>215</v>
      </c>
      <c r="C19" s="177"/>
      <c r="D19" s="191"/>
      <c r="E19" s="178">
        <f>E9+E14</f>
        <v>39</v>
      </c>
      <c r="F19" s="179">
        <f>F9+F14</f>
        <v>0</v>
      </c>
      <c r="G19" s="179">
        <f>G9+G14</f>
        <v>0</v>
      </c>
      <c r="H19" s="180">
        <f>H9+H14</f>
        <v>0</v>
      </c>
    </row>
  </sheetData>
  <sheetProtection/>
  <mergeCells count="6">
    <mergeCell ref="A2:H2"/>
    <mergeCell ref="A3:H3"/>
    <mergeCell ref="A6:A7"/>
    <mergeCell ref="B6:B7"/>
    <mergeCell ref="C6:C7"/>
    <mergeCell ref="D6:D7"/>
  </mergeCells>
  <printOptions horizontalCentered="1"/>
  <pageMargins left="0.984251968503937" right="0.73" top="1.45" bottom="0.984251968503937" header="0.75" footer="0.5118110236220472"/>
  <pageSetup horizontalDpi="300" verticalDpi="300" orientation="landscape" paperSize="9" scale="105" r:id="rId1"/>
  <headerFooter alignWithMargins="0">
    <oddHeader>&amp;L&amp;F&amp;R&amp;"Times New Roman CE,Félkövér dőlt"&amp;12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18" sqref="B18"/>
    </sheetView>
  </sheetViews>
  <sheetFormatPr defaultColWidth="9.00390625" defaultRowHeight="12.75"/>
  <cols>
    <col min="1" max="1" width="5.25390625" style="194" customWidth="1"/>
    <col min="2" max="2" width="47.875" style="194" customWidth="1"/>
    <col min="3" max="3" width="13.875" style="194" customWidth="1"/>
    <col min="4" max="4" width="10.75390625" style="194" customWidth="1"/>
    <col min="5" max="5" width="10.875" style="194" customWidth="1"/>
    <col min="6" max="16384" width="9.125" style="194" customWidth="1"/>
  </cols>
  <sheetData>
    <row r="1" spans="2:3" ht="12.75">
      <c r="B1" s="195"/>
      <c r="C1" s="364"/>
    </row>
    <row r="2" spans="2:3" ht="12.75">
      <c r="B2" s="195"/>
      <c r="C2" s="364"/>
    </row>
    <row r="3" spans="1:6" ht="18">
      <c r="A3" s="390" t="s">
        <v>225</v>
      </c>
      <c r="B3" s="390"/>
      <c r="C3" s="390"/>
      <c r="D3" s="390"/>
      <c r="E3" s="390"/>
      <c r="F3" s="390"/>
    </row>
    <row r="4" spans="1:6" ht="15.75">
      <c r="A4" s="431" t="s">
        <v>530</v>
      </c>
      <c r="B4" s="431"/>
      <c r="C4" s="431"/>
      <c r="D4" s="431"/>
      <c r="E4" s="431"/>
      <c r="F4" s="431"/>
    </row>
    <row r="5" spans="2:3" ht="12.75">
      <c r="B5" s="195"/>
      <c r="C5" s="195"/>
    </row>
    <row r="6" spans="1:6" s="434" customFormat="1" ht="25.5">
      <c r="A6" s="391" t="s">
        <v>128</v>
      </c>
      <c r="B6" s="392"/>
      <c r="C6" s="432" t="s">
        <v>531</v>
      </c>
      <c r="D6" s="432" t="s">
        <v>532</v>
      </c>
      <c r="E6" s="433" t="s">
        <v>533</v>
      </c>
      <c r="F6" s="435" t="s">
        <v>534</v>
      </c>
    </row>
    <row r="7" spans="1:6" ht="12.75">
      <c r="A7" s="196" t="s">
        <v>226</v>
      </c>
      <c r="B7" s="197" t="s">
        <v>227</v>
      </c>
      <c r="C7" s="198">
        <v>0</v>
      </c>
      <c r="D7" s="198">
        <v>0</v>
      </c>
      <c r="E7" s="198">
        <v>0</v>
      </c>
      <c r="F7" s="436">
        <f>SUM(C7:E7)</f>
        <v>0</v>
      </c>
    </row>
    <row r="8" spans="1:6" ht="12.75">
      <c r="A8" s="196" t="s">
        <v>228</v>
      </c>
      <c r="B8" s="198" t="s">
        <v>229</v>
      </c>
      <c r="C8" s="198">
        <v>10645</v>
      </c>
      <c r="D8" s="198">
        <v>1</v>
      </c>
      <c r="E8" s="198">
        <v>0</v>
      </c>
      <c r="F8" s="436">
        <f aca="true" t="shared" si="0" ref="F8:F44">SUM(C8:E8)</f>
        <v>10646</v>
      </c>
    </row>
    <row r="9" spans="1:6" ht="12.75">
      <c r="A9" s="196" t="s">
        <v>230</v>
      </c>
      <c r="B9" s="198" t="s">
        <v>231</v>
      </c>
      <c r="C9" s="198">
        <v>201</v>
      </c>
      <c r="D9" s="198">
        <v>13</v>
      </c>
      <c r="E9" s="198">
        <v>8</v>
      </c>
      <c r="F9" s="436">
        <f t="shared" si="0"/>
        <v>222</v>
      </c>
    </row>
    <row r="10" spans="1:6" ht="12.75">
      <c r="A10" s="196" t="s">
        <v>232</v>
      </c>
      <c r="B10" s="199" t="s">
        <v>233</v>
      </c>
      <c r="C10" s="199">
        <v>10846</v>
      </c>
      <c r="D10" s="199">
        <f>SUM(D7:D9)</f>
        <v>14</v>
      </c>
      <c r="E10" s="199">
        <f>SUM(E7:E9)</f>
        <v>8</v>
      </c>
      <c r="F10" s="436">
        <f t="shared" si="0"/>
        <v>10868</v>
      </c>
    </row>
    <row r="11" spans="1:6" ht="12.75">
      <c r="A11" s="196" t="s">
        <v>234</v>
      </c>
      <c r="B11" s="200" t="s">
        <v>235</v>
      </c>
      <c r="C11" s="199">
        <v>0</v>
      </c>
      <c r="D11" s="199">
        <v>0</v>
      </c>
      <c r="E11" s="199">
        <v>0</v>
      </c>
      <c r="F11" s="436">
        <f t="shared" si="0"/>
        <v>0</v>
      </c>
    </row>
    <row r="12" spans="1:6" ht="12.75">
      <c r="A12" s="196" t="s">
        <v>236</v>
      </c>
      <c r="B12" s="200" t="s">
        <v>237</v>
      </c>
      <c r="C12" s="199">
        <v>0</v>
      </c>
      <c r="D12" s="199">
        <v>0</v>
      </c>
      <c r="E12" s="199">
        <v>0</v>
      </c>
      <c r="F12" s="436">
        <f t="shared" si="0"/>
        <v>0</v>
      </c>
    </row>
    <row r="13" spans="1:6" ht="12.75">
      <c r="A13" s="196" t="s">
        <v>238</v>
      </c>
      <c r="B13" s="199" t="s">
        <v>239</v>
      </c>
      <c r="C13" s="199">
        <f>SUM(C11:C12)</f>
        <v>0</v>
      </c>
      <c r="D13" s="199">
        <f>SUM(D11:D12)</f>
        <v>0</v>
      </c>
      <c r="E13" s="199">
        <f>SUM(E11:E12)</f>
        <v>0</v>
      </c>
      <c r="F13" s="436">
        <f t="shared" si="0"/>
        <v>0</v>
      </c>
    </row>
    <row r="14" spans="1:8" ht="12.75">
      <c r="A14" s="196" t="s">
        <v>240</v>
      </c>
      <c r="B14" s="201" t="s">
        <v>241</v>
      </c>
      <c r="C14" s="198">
        <v>4</v>
      </c>
      <c r="D14" s="198">
        <v>0</v>
      </c>
      <c r="E14" s="198"/>
      <c r="F14" s="436">
        <f t="shared" si="0"/>
        <v>4</v>
      </c>
      <c r="G14" s="202"/>
      <c r="H14" s="202"/>
    </row>
    <row r="15" spans="1:6" ht="12.75">
      <c r="A15" s="196" t="s">
        <v>240</v>
      </c>
      <c r="B15" s="201" t="s">
        <v>242</v>
      </c>
      <c r="C15" s="198">
        <v>146</v>
      </c>
      <c r="D15" s="198">
        <v>502</v>
      </c>
      <c r="E15" s="198">
        <v>165</v>
      </c>
      <c r="F15" s="436">
        <f t="shared" si="0"/>
        <v>813</v>
      </c>
    </row>
    <row r="16" spans="1:6" ht="12.75">
      <c r="A16" s="196" t="s">
        <v>240</v>
      </c>
      <c r="B16" s="201" t="s">
        <v>243</v>
      </c>
      <c r="C16" s="198">
        <v>0</v>
      </c>
      <c r="D16" s="198">
        <v>0</v>
      </c>
      <c r="E16" s="198">
        <v>0</v>
      </c>
      <c r="F16" s="436">
        <f t="shared" si="0"/>
        <v>0</v>
      </c>
    </row>
    <row r="17" spans="1:6" ht="12.75">
      <c r="A17" s="196" t="s">
        <v>244</v>
      </c>
      <c r="B17" s="201" t="s">
        <v>245</v>
      </c>
      <c r="C17" s="198">
        <f>SUM(C14:C16)</f>
        <v>150</v>
      </c>
      <c r="D17" s="198">
        <f>SUM(D14:D16)</f>
        <v>502</v>
      </c>
      <c r="E17" s="198">
        <f>SUM(E14:E16)</f>
        <v>165</v>
      </c>
      <c r="F17" s="436">
        <f t="shared" si="0"/>
        <v>817</v>
      </c>
    </row>
    <row r="18" spans="1:6" ht="12.75">
      <c r="A18" s="196" t="s">
        <v>240</v>
      </c>
      <c r="B18" s="201" t="s">
        <v>246</v>
      </c>
      <c r="C18" s="198">
        <v>11</v>
      </c>
      <c r="D18" s="198">
        <v>0</v>
      </c>
      <c r="E18" s="198">
        <v>0</v>
      </c>
      <c r="F18" s="436">
        <f t="shared" si="0"/>
        <v>11</v>
      </c>
    </row>
    <row r="19" spans="1:6" ht="12.75">
      <c r="A19" s="196" t="s">
        <v>240</v>
      </c>
      <c r="B19" s="201" t="s">
        <v>247</v>
      </c>
      <c r="C19" s="198">
        <v>0</v>
      </c>
      <c r="D19" s="198">
        <v>0</v>
      </c>
      <c r="E19" s="198">
        <v>0</v>
      </c>
      <c r="F19" s="436">
        <f t="shared" si="0"/>
        <v>0</v>
      </c>
    </row>
    <row r="20" spans="1:6" ht="12.75">
      <c r="A20" s="196" t="s">
        <v>240</v>
      </c>
      <c r="B20" s="201" t="s">
        <v>248</v>
      </c>
      <c r="C20" s="198">
        <v>0</v>
      </c>
      <c r="D20" s="198">
        <v>0</v>
      </c>
      <c r="E20" s="198">
        <v>0</v>
      </c>
      <c r="F20" s="436">
        <f t="shared" si="0"/>
        <v>0</v>
      </c>
    </row>
    <row r="21" spans="1:6" ht="12.75">
      <c r="A21" s="196" t="s">
        <v>249</v>
      </c>
      <c r="B21" s="201" t="s">
        <v>250</v>
      </c>
      <c r="C21" s="198">
        <f>SUM(C18:C20)</f>
        <v>11</v>
      </c>
      <c r="D21" s="198">
        <f>SUM(D18:D20)</f>
        <v>0</v>
      </c>
      <c r="E21" s="198">
        <f>SUM(E18:E20)</f>
        <v>0</v>
      </c>
      <c r="F21" s="436">
        <f t="shared" si="0"/>
        <v>11</v>
      </c>
    </row>
    <row r="22" spans="1:6" ht="12.75">
      <c r="A22" s="196" t="s">
        <v>251</v>
      </c>
      <c r="B22" s="199" t="s">
        <v>252</v>
      </c>
      <c r="C22" s="199">
        <f>C17-C21</f>
        <v>139</v>
      </c>
      <c r="D22" s="199">
        <f>D17-D21</f>
        <v>502</v>
      </c>
      <c r="E22" s="199">
        <f>E17-E21</f>
        <v>165</v>
      </c>
      <c r="F22" s="436">
        <f t="shared" si="0"/>
        <v>806</v>
      </c>
    </row>
    <row r="23" spans="1:6" ht="12.75">
      <c r="A23" s="196" t="s">
        <v>253</v>
      </c>
      <c r="B23" s="201" t="s">
        <v>254</v>
      </c>
      <c r="C23" s="198">
        <v>0</v>
      </c>
      <c r="D23" s="198">
        <v>0</v>
      </c>
      <c r="E23" s="198">
        <v>0</v>
      </c>
      <c r="F23" s="436">
        <f t="shared" si="0"/>
        <v>0</v>
      </c>
    </row>
    <row r="24" spans="1:6" ht="12.75">
      <c r="A24" s="196" t="s">
        <v>255</v>
      </c>
      <c r="B24" s="201" t="s">
        <v>256</v>
      </c>
      <c r="C24" s="198"/>
      <c r="D24" s="198">
        <v>0</v>
      </c>
      <c r="E24" s="198">
        <v>0</v>
      </c>
      <c r="F24" s="436">
        <f t="shared" si="0"/>
        <v>0</v>
      </c>
    </row>
    <row r="25" spans="1:6" ht="12.75">
      <c r="A25" s="196" t="s">
        <v>257</v>
      </c>
      <c r="B25" s="201" t="s">
        <v>258</v>
      </c>
      <c r="C25" s="198">
        <f>SUM(C23:C24)</f>
        <v>0</v>
      </c>
      <c r="D25" s="198">
        <f>SUM(D23:D24)</f>
        <v>0</v>
      </c>
      <c r="E25" s="198">
        <f>SUM(E23:E24)</f>
        <v>0</v>
      </c>
      <c r="F25" s="436">
        <f t="shared" si="0"/>
        <v>0</v>
      </c>
    </row>
    <row r="26" spans="1:6" ht="12.75">
      <c r="A26" s="196" t="s">
        <v>259</v>
      </c>
      <c r="B26" s="201" t="s">
        <v>260</v>
      </c>
      <c r="C26" s="198">
        <v>0</v>
      </c>
      <c r="D26" s="198">
        <v>0</v>
      </c>
      <c r="E26" s="198">
        <v>0</v>
      </c>
      <c r="F26" s="436">
        <f t="shared" si="0"/>
        <v>0</v>
      </c>
    </row>
    <row r="27" spans="1:6" ht="12.75">
      <c r="A27" s="196" t="s">
        <v>261</v>
      </c>
      <c r="B27" s="203" t="s">
        <v>262</v>
      </c>
      <c r="C27" s="203">
        <f>C10+C13+C22-C23-C26</f>
        <v>10985</v>
      </c>
      <c r="D27" s="203">
        <f>D10+D13+D22-D23-D26</f>
        <v>516</v>
      </c>
      <c r="E27" s="203">
        <f>E10+E13+E22-E23-E26</f>
        <v>173</v>
      </c>
      <c r="F27" s="436">
        <f t="shared" si="0"/>
        <v>11674</v>
      </c>
    </row>
    <row r="28" spans="1:6" ht="12.75">
      <c r="A28" s="196" t="s">
        <v>210</v>
      </c>
      <c r="B28" s="201" t="s">
        <v>263</v>
      </c>
      <c r="C28" s="198">
        <v>0</v>
      </c>
      <c r="D28" s="198">
        <v>0</v>
      </c>
      <c r="E28" s="198">
        <v>0</v>
      </c>
      <c r="F28" s="436">
        <f t="shared" si="0"/>
        <v>0</v>
      </c>
    </row>
    <row r="29" spans="1:6" ht="12.75">
      <c r="A29" s="196" t="s">
        <v>224</v>
      </c>
      <c r="B29" s="201" t="s">
        <v>264</v>
      </c>
      <c r="C29" s="198">
        <v>-955</v>
      </c>
      <c r="D29" s="198">
        <v>0</v>
      </c>
      <c r="E29" s="198">
        <v>0</v>
      </c>
      <c r="F29" s="436">
        <f t="shared" si="0"/>
        <v>-955</v>
      </c>
    </row>
    <row r="30" spans="1:6" ht="12.75">
      <c r="A30" s="196" t="s">
        <v>265</v>
      </c>
      <c r="B30" s="198" t="s">
        <v>266</v>
      </c>
      <c r="C30" s="198">
        <v>-2557</v>
      </c>
      <c r="D30" s="198">
        <v>1634</v>
      </c>
      <c r="E30" s="198">
        <v>923</v>
      </c>
      <c r="F30" s="436">
        <f t="shared" si="0"/>
        <v>0</v>
      </c>
    </row>
    <row r="31" spans="1:6" ht="12.75">
      <c r="A31" s="196" t="s">
        <v>267</v>
      </c>
      <c r="B31" s="201" t="s">
        <v>268</v>
      </c>
      <c r="C31" s="198">
        <v>0</v>
      </c>
      <c r="D31" s="198">
        <v>0</v>
      </c>
      <c r="E31" s="198">
        <v>0</v>
      </c>
      <c r="F31" s="436">
        <f t="shared" si="0"/>
        <v>0</v>
      </c>
    </row>
    <row r="32" spans="1:6" ht="12.75">
      <c r="A32" s="196" t="s">
        <v>269</v>
      </c>
      <c r="B32" s="201" t="s">
        <v>270</v>
      </c>
      <c r="C32" s="198">
        <f>SUM(C28:C31)</f>
        <v>-3512</v>
      </c>
      <c r="D32" s="198">
        <f>SUM(D28:D31)</f>
        <v>1634</v>
      </c>
      <c r="E32" s="198">
        <f>SUM(E28:E31)</f>
        <v>923</v>
      </c>
      <c r="F32" s="436">
        <f t="shared" si="0"/>
        <v>-955</v>
      </c>
    </row>
    <row r="33" spans="1:6" ht="12.75">
      <c r="A33" s="196" t="s">
        <v>271</v>
      </c>
      <c r="B33" s="198" t="s">
        <v>272</v>
      </c>
      <c r="C33" s="198">
        <v>0</v>
      </c>
      <c r="D33" s="198">
        <v>0</v>
      </c>
      <c r="E33" s="198">
        <v>0</v>
      </c>
      <c r="F33" s="436">
        <f t="shared" si="0"/>
        <v>0</v>
      </c>
    </row>
    <row r="34" spans="1:6" ht="12.75">
      <c r="A34" s="196" t="s">
        <v>273</v>
      </c>
      <c r="B34" s="203" t="s">
        <v>274</v>
      </c>
      <c r="C34" s="203">
        <f>C27+C32</f>
        <v>7473</v>
      </c>
      <c r="D34" s="203">
        <f>D27+D31+D29+D32</f>
        <v>2150</v>
      </c>
      <c r="E34" s="203">
        <f>E27+E31+E29+E32</f>
        <v>1096</v>
      </c>
      <c r="F34" s="436">
        <f t="shared" si="0"/>
        <v>10719</v>
      </c>
    </row>
    <row r="35" spans="1:6" ht="12.75">
      <c r="A35" s="196" t="s">
        <v>275</v>
      </c>
      <c r="B35" s="201" t="s">
        <v>276</v>
      </c>
      <c r="C35" s="198">
        <v>0</v>
      </c>
      <c r="D35" s="198">
        <v>0</v>
      </c>
      <c r="E35" s="198">
        <v>0</v>
      </c>
      <c r="F35" s="436">
        <f t="shared" si="0"/>
        <v>0</v>
      </c>
    </row>
    <row r="36" spans="1:6" ht="12.75">
      <c r="A36" s="196" t="s">
        <v>277</v>
      </c>
      <c r="B36" s="201" t="s">
        <v>278</v>
      </c>
      <c r="C36" s="198">
        <v>0</v>
      </c>
      <c r="D36" s="198">
        <v>0</v>
      </c>
      <c r="E36" s="198">
        <v>0</v>
      </c>
      <c r="F36" s="436">
        <f t="shared" si="0"/>
        <v>0</v>
      </c>
    </row>
    <row r="37" spans="1:6" ht="12.75">
      <c r="A37" s="196" t="s">
        <v>279</v>
      </c>
      <c r="B37" s="203" t="s">
        <v>280</v>
      </c>
      <c r="C37" s="203">
        <f>SUM(C34:C36)</f>
        <v>7473</v>
      </c>
      <c r="D37" s="203">
        <f>SUM(D34:D36)</f>
        <v>2150</v>
      </c>
      <c r="E37" s="203">
        <f>SUM(E34:E36)</f>
        <v>1096</v>
      </c>
      <c r="F37" s="436">
        <f t="shared" si="0"/>
        <v>10719</v>
      </c>
    </row>
    <row r="38" spans="1:6" ht="12.75">
      <c r="A38" s="196" t="s">
        <v>240</v>
      </c>
      <c r="B38" s="204" t="s">
        <v>281</v>
      </c>
      <c r="C38" s="204">
        <v>0</v>
      </c>
      <c r="D38" s="204">
        <v>0</v>
      </c>
      <c r="E38" s="204">
        <v>0</v>
      </c>
      <c r="F38" s="436">
        <f t="shared" si="0"/>
        <v>0</v>
      </c>
    </row>
    <row r="39" spans="1:6" ht="12.75">
      <c r="A39" s="196" t="s">
        <v>282</v>
      </c>
      <c r="B39" s="201" t="s">
        <v>283</v>
      </c>
      <c r="C39" s="198">
        <v>961</v>
      </c>
      <c r="D39" s="198">
        <v>368</v>
      </c>
      <c r="E39" s="198">
        <v>368</v>
      </c>
      <c r="F39" s="436">
        <f t="shared" si="0"/>
        <v>1697</v>
      </c>
    </row>
    <row r="40" spans="1:6" ht="12.75">
      <c r="A40" s="196" t="s">
        <v>240</v>
      </c>
      <c r="B40" s="201" t="s">
        <v>284</v>
      </c>
      <c r="C40" s="205">
        <v>961</v>
      </c>
      <c r="D40" s="205">
        <v>2150</v>
      </c>
      <c r="E40" s="205">
        <v>1096</v>
      </c>
      <c r="F40" s="436">
        <f t="shared" si="0"/>
        <v>4207</v>
      </c>
    </row>
    <row r="41" spans="1:6" ht="12.75">
      <c r="A41" s="196" t="s">
        <v>240</v>
      </c>
      <c r="B41" s="201" t="s">
        <v>285</v>
      </c>
      <c r="C41" s="198">
        <v>0</v>
      </c>
      <c r="D41" s="198">
        <v>0</v>
      </c>
      <c r="E41" s="198">
        <v>0</v>
      </c>
      <c r="F41" s="436">
        <f t="shared" si="0"/>
        <v>0</v>
      </c>
    </row>
    <row r="42" spans="1:6" ht="12.75">
      <c r="A42" s="196" t="s">
        <v>286</v>
      </c>
      <c r="B42" s="206" t="s">
        <v>287</v>
      </c>
      <c r="C42" s="206">
        <f>C37-C38-C39</f>
        <v>6512</v>
      </c>
      <c r="D42" s="206">
        <v>0</v>
      </c>
      <c r="E42" s="206">
        <v>0</v>
      </c>
      <c r="F42" s="436">
        <f t="shared" si="0"/>
        <v>6512</v>
      </c>
    </row>
    <row r="43" spans="1:6" ht="12.75">
      <c r="A43" s="196" t="s">
        <v>240</v>
      </c>
      <c r="B43" s="207" t="s">
        <v>288</v>
      </c>
      <c r="C43" s="198">
        <v>4512</v>
      </c>
      <c r="D43" s="198">
        <v>0</v>
      </c>
      <c r="E43" s="198">
        <v>0</v>
      </c>
      <c r="F43" s="436">
        <f t="shared" si="0"/>
        <v>4512</v>
      </c>
    </row>
    <row r="44" spans="1:6" ht="12.75">
      <c r="A44" s="196" t="s">
        <v>240</v>
      </c>
      <c r="B44" s="207" t="s">
        <v>289</v>
      </c>
      <c r="C44" s="198">
        <v>2000</v>
      </c>
      <c r="D44" s="198">
        <v>0</v>
      </c>
      <c r="E44" s="198">
        <v>0</v>
      </c>
      <c r="F44" s="436">
        <f t="shared" si="0"/>
        <v>2000</v>
      </c>
    </row>
  </sheetData>
  <mergeCells count="3">
    <mergeCell ref="A6:B6"/>
    <mergeCell ref="A3:F3"/>
    <mergeCell ref="A4:F4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1"/>
  <headerFooter alignWithMargins="0">
    <oddHeader>&amp;L&amp;F&amp;R11.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1">
      <selection activeCell="B34" sqref="B34"/>
    </sheetView>
  </sheetViews>
  <sheetFormatPr defaultColWidth="9.00390625" defaultRowHeight="12.75"/>
  <cols>
    <col min="1" max="1" width="54.25390625" style="209" customWidth="1"/>
    <col min="2" max="2" width="19.125" style="209" customWidth="1"/>
    <col min="3" max="3" width="17.625" style="209" customWidth="1"/>
    <col min="4" max="5" width="16.125" style="209" customWidth="1"/>
    <col min="6" max="6" width="17.875" style="209" customWidth="1"/>
    <col min="7" max="7" width="18.25390625" style="209" customWidth="1"/>
    <col min="8" max="9" width="16.125" style="209" customWidth="1"/>
    <col min="10" max="16384" width="8.00390625" style="209" customWidth="1"/>
  </cols>
  <sheetData>
    <row r="1" spans="1:9" ht="24.75" customHeight="1">
      <c r="A1" s="393" t="s">
        <v>481</v>
      </c>
      <c r="B1" s="393"/>
      <c r="C1" s="393"/>
      <c r="D1" s="393"/>
      <c r="E1" s="393"/>
      <c r="F1" s="393"/>
      <c r="G1" s="393"/>
      <c r="H1" s="393"/>
      <c r="I1" s="393"/>
    </row>
    <row r="2" spans="1:6" s="211" customFormat="1" ht="27.75" customHeight="1" thickBot="1">
      <c r="A2" s="210"/>
      <c r="B2" s="210"/>
      <c r="C2" s="210"/>
      <c r="D2" s="210"/>
      <c r="E2" s="210"/>
      <c r="F2" s="210"/>
    </row>
    <row r="3" spans="1:9" s="212" customFormat="1" ht="24" customHeight="1">
      <c r="A3" s="403" t="s">
        <v>290</v>
      </c>
      <c r="B3" s="396" t="s">
        <v>291</v>
      </c>
      <c r="C3" s="397"/>
      <c r="D3" s="397" t="s">
        <v>292</v>
      </c>
      <c r="E3" s="397"/>
      <c r="F3" s="397" t="s">
        <v>293</v>
      </c>
      <c r="G3" s="397"/>
      <c r="H3" s="397" t="s">
        <v>294</v>
      </c>
      <c r="I3" s="398"/>
    </row>
    <row r="4" spans="1:9" s="213" customFormat="1" ht="16.5" customHeight="1">
      <c r="A4" s="404"/>
      <c r="B4" s="406" t="s">
        <v>295</v>
      </c>
      <c r="C4" s="399" t="s">
        <v>296</v>
      </c>
      <c r="D4" s="401" t="s">
        <v>295</v>
      </c>
      <c r="E4" s="399" t="s">
        <v>296</v>
      </c>
      <c r="F4" s="401" t="s">
        <v>295</v>
      </c>
      <c r="G4" s="399" t="s">
        <v>296</v>
      </c>
      <c r="H4" s="401" t="s">
        <v>295</v>
      </c>
      <c r="I4" s="394" t="s">
        <v>296</v>
      </c>
    </row>
    <row r="5" spans="1:9" s="214" customFormat="1" ht="13.5" customHeight="1" thickBot="1">
      <c r="A5" s="405"/>
      <c r="B5" s="407"/>
      <c r="C5" s="400"/>
      <c r="D5" s="402"/>
      <c r="E5" s="400"/>
      <c r="F5" s="402"/>
      <c r="G5" s="400"/>
      <c r="H5" s="402"/>
      <c r="I5" s="395"/>
    </row>
    <row r="6" spans="1:9" ht="15.75">
      <c r="A6" s="215" t="s">
        <v>482</v>
      </c>
      <c r="B6" s="216">
        <v>1971</v>
      </c>
      <c r="C6" s="217">
        <v>8029854</v>
      </c>
      <c r="D6" s="218"/>
      <c r="E6" s="219"/>
      <c r="F6" s="216">
        <v>1971</v>
      </c>
      <c r="G6" s="217">
        <v>8029854</v>
      </c>
      <c r="H6" s="218"/>
      <c r="I6" s="217">
        <f>G6-C6</f>
        <v>0</v>
      </c>
    </row>
    <row r="7" spans="1:9" ht="15.75">
      <c r="A7" s="215" t="s">
        <v>297</v>
      </c>
      <c r="B7" s="216">
        <v>3</v>
      </c>
      <c r="C7" s="217">
        <v>7836</v>
      </c>
      <c r="D7" s="218"/>
      <c r="E7" s="219"/>
      <c r="F7" s="216">
        <v>3</v>
      </c>
      <c r="G7" s="217">
        <v>7836</v>
      </c>
      <c r="H7" s="218"/>
      <c r="I7" s="217"/>
    </row>
    <row r="8" spans="1:9" ht="15.75">
      <c r="A8" s="215" t="s">
        <v>298</v>
      </c>
      <c r="B8" s="216"/>
      <c r="C8" s="217">
        <v>5494677</v>
      </c>
      <c r="D8" s="218"/>
      <c r="E8" s="219"/>
      <c r="F8" s="216"/>
      <c r="G8" s="217">
        <v>5494677</v>
      </c>
      <c r="H8" s="218"/>
      <c r="I8" s="217">
        <f>G8-C8</f>
        <v>0</v>
      </c>
    </row>
    <row r="9" spans="1:9" ht="15.75">
      <c r="A9" s="215" t="s">
        <v>299</v>
      </c>
      <c r="B9" s="220">
        <v>1971</v>
      </c>
      <c r="C9" s="221">
        <v>492750</v>
      </c>
      <c r="D9" s="222"/>
      <c r="E9" s="223"/>
      <c r="F9" s="220">
        <v>1971</v>
      </c>
      <c r="G9" s="221">
        <v>492750</v>
      </c>
      <c r="H9" s="218"/>
      <c r="I9" s="217"/>
    </row>
    <row r="10" spans="1:9" ht="15.75">
      <c r="A10" s="215" t="s">
        <v>300</v>
      </c>
      <c r="B10" s="220">
        <v>52</v>
      </c>
      <c r="C10" s="221">
        <v>2878720</v>
      </c>
      <c r="D10" s="222"/>
      <c r="E10" s="223"/>
      <c r="F10" s="220">
        <v>48</v>
      </c>
      <c r="G10" s="221">
        <v>2657280</v>
      </c>
      <c r="H10" s="218">
        <f>F10-B10</f>
        <v>-4</v>
      </c>
      <c r="I10" s="217">
        <f>G10-C10</f>
        <v>-221440</v>
      </c>
    </row>
    <row r="11" spans="1:9" ht="15.75">
      <c r="A11" s="215" t="s">
        <v>301</v>
      </c>
      <c r="B11" s="220">
        <v>9</v>
      </c>
      <c r="C11" s="221">
        <v>1494720</v>
      </c>
      <c r="D11" s="222"/>
      <c r="E11" s="223"/>
      <c r="F11" s="220">
        <v>9</v>
      </c>
      <c r="G11" s="221">
        <v>1494720</v>
      </c>
      <c r="H11" s="218">
        <f>F11-B11</f>
        <v>0</v>
      </c>
      <c r="I11" s="217">
        <f>G11-C11</f>
        <v>0</v>
      </c>
    </row>
    <row r="12" spans="1:9" ht="15.75">
      <c r="A12" s="215" t="s">
        <v>302</v>
      </c>
      <c r="B12" s="220">
        <v>19</v>
      </c>
      <c r="C12" s="221">
        <v>1683020</v>
      </c>
      <c r="D12" s="222"/>
      <c r="E12" s="223"/>
      <c r="F12" s="220">
        <v>12</v>
      </c>
      <c r="G12" s="221">
        <v>1062960</v>
      </c>
      <c r="H12" s="218">
        <v>-5</v>
      </c>
      <c r="I12" s="217">
        <f>G12-C12</f>
        <v>-620060</v>
      </c>
    </row>
    <row r="13" spans="1:9" ht="15.75">
      <c r="A13" s="215"/>
      <c r="B13" s="220"/>
      <c r="C13" s="221"/>
      <c r="D13" s="222"/>
      <c r="E13" s="223"/>
      <c r="F13" s="220"/>
      <c r="G13" s="221"/>
      <c r="H13" s="218"/>
      <c r="I13" s="217"/>
    </row>
    <row r="14" spans="1:9" ht="15.75">
      <c r="A14" s="215"/>
      <c r="B14" s="216"/>
      <c r="C14" s="217"/>
      <c r="D14" s="224"/>
      <c r="E14" s="217"/>
      <c r="F14" s="216"/>
      <c r="G14" s="217"/>
      <c r="H14" s="218"/>
      <c r="I14" s="217"/>
    </row>
    <row r="15" spans="1:9" ht="15.75">
      <c r="A15" s="225"/>
      <c r="B15" s="226"/>
      <c r="C15" s="217"/>
      <c r="D15" s="224"/>
      <c r="E15" s="217"/>
      <c r="F15" s="217"/>
      <c r="G15" s="217"/>
      <c r="H15" s="224"/>
      <c r="I15" s="217"/>
    </row>
    <row r="16" spans="1:9" ht="16.5" thickBot="1">
      <c r="A16" s="225"/>
      <c r="B16" s="226"/>
      <c r="C16" s="217">
        <v>0</v>
      </c>
      <c r="D16" s="224"/>
      <c r="E16" s="217"/>
      <c r="F16" s="217"/>
      <c r="G16" s="217">
        <v>0</v>
      </c>
      <c r="H16" s="224"/>
      <c r="I16" s="217"/>
    </row>
    <row r="17" spans="1:9" s="229" customFormat="1" ht="19.5" customHeight="1" thickBot="1">
      <c r="A17" s="227" t="s">
        <v>303</v>
      </c>
      <c r="B17" s="228">
        <f aca="true" t="shared" si="0" ref="B17:I17">SUM(B6:B16)</f>
        <v>4025</v>
      </c>
      <c r="C17" s="228">
        <f t="shared" si="0"/>
        <v>20081577</v>
      </c>
      <c r="D17" s="228">
        <f t="shared" si="0"/>
        <v>0</v>
      </c>
      <c r="E17" s="228">
        <f t="shared" si="0"/>
        <v>0</v>
      </c>
      <c r="F17" s="228">
        <f t="shared" si="0"/>
        <v>4014</v>
      </c>
      <c r="G17" s="228">
        <f t="shared" si="0"/>
        <v>19240077</v>
      </c>
      <c r="H17" s="228">
        <f t="shared" si="0"/>
        <v>-9</v>
      </c>
      <c r="I17" s="228">
        <f t="shared" si="0"/>
        <v>-841500</v>
      </c>
    </row>
    <row r="19" ht="12.75">
      <c r="G19" s="230"/>
    </row>
    <row r="20" ht="12.75">
      <c r="G20" s="230"/>
    </row>
  </sheetData>
  <sheetProtection/>
  <mergeCells count="14">
    <mergeCell ref="A3:A5"/>
    <mergeCell ref="B4:B5"/>
    <mergeCell ref="C4:C5"/>
    <mergeCell ref="D4:D5"/>
    <mergeCell ref="A1:I1"/>
    <mergeCell ref="I4:I5"/>
    <mergeCell ref="B3:C3"/>
    <mergeCell ref="D3:E3"/>
    <mergeCell ref="F3:G3"/>
    <mergeCell ref="H3:I3"/>
    <mergeCell ref="E4:E5"/>
    <mergeCell ref="F4:F5"/>
    <mergeCell ref="G4:G5"/>
    <mergeCell ref="H4:H5"/>
  </mergeCells>
  <printOptions horizontalCentered="1"/>
  <pageMargins left="0.35433070866141736" right="0.35433070866141736" top="0.8661417322834646" bottom="0.6299212598425197" header="0.5511811023622047" footer="0.5118110236220472"/>
  <pageSetup fitToHeight="1" fitToWidth="1" horizontalDpi="600" verticalDpi="600" orientation="landscape" paperSize="9" scale="74" r:id="rId1"/>
  <headerFooter alignWithMargins="0">
    <oddHeader>&amp;L&amp;F&amp;R&amp;"Times New Roman CE,Félkövér dőlt"&amp;12 12.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D60" sqref="D60"/>
    </sheetView>
  </sheetViews>
  <sheetFormatPr defaultColWidth="9.00390625" defaultRowHeight="12.75"/>
  <cols>
    <col min="1" max="1" width="55.625" style="290" customWidth="1"/>
    <col min="2" max="2" width="4.75390625" style="291" customWidth="1"/>
    <col min="3" max="3" width="13.875" style="231" customWidth="1"/>
    <col min="4" max="4" width="13.625" style="231" customWidth="1"/>
    <col min="5" max="5" width="12.125" style="231" customWidth="1"/>
    <col min="6" max="6" width="8.00390625" style="231" customWidth="1"/>
    <col min="7" max="7" width="8.625" style="231" bestFit="1" customWidth="1"/>
    <col min="8" max="16384" width="8.00390625" style="231" customWidth="1"/>
  </cols>
  <sheetData>
    <row r="1" spans="1:5" ht="18.75">
      <c r="A1" s="408" t="s">
        <v>304</v>
      </c>
      <c r="B1" s="408"/>
      <c r="C1" s="408"/>
      <c r="D1" s="408"/>
      <c r="E1" s="408"/>
    </row>
    <row r="2" spans="1:5" ht="18.75">
      <c r="A2" s="409" t="s">
        <v>483</v>
      </c>
      <c r="B2" s="409"/>
      <c r="C2" s="409"/>
      <c r="D2" s="409"/>
      <c r="E2" s="409"/>
    </row>
    <row r="3" spans="1:5" ht="18.75">
      <c r="A3" s="408" t="s">
        <v>305</v>
      </c>
      <c r="B3" s="408"/>
      <c r="C3" s="408"/>
      <c r="D3" s="408"/>
      <c r="E3" s="408"/>
    </row>
    <row r="4" spans="1:2" ht="12.75">
      <c r="A4" s="231"/>
      <c r="B4" s="231"/>
    </row>
    <row r="5" spans="1:5" ht="19.5" thickBot="1">
      <c r="A5" s="232"/>
      <c r="B5" s="232"/>
      <c r="C5" s="232"/>
      <c r="D5" s="232"/>
      <c r="E5" s="233" t="s">
        <v>306</v>
      </c>
    </row>
    <row r="6" spans="1:5" s="237" customFormat="1" ht="31.5" customHeight="1">
      <c r="A6" s="410" t="s">
        <v>307</v>
      </c>
      <c r="B6" s="412" t="s">
        <v>308</v>
      </c>
      <c r="C6" s="234" t="s">
        <v>309</v>
      </c>
      <c r="D6" s="235" t="s">
        <v>310</v>
      </c>
      <c r="E6" s="236" t="s">
        <v>311</v>
      </c>
    </row>
    <row r="7" spans="1:5" s="239" customFormat="1" ht="14.25" thickBot="1">
      <c r="A7" s="411"/>
      <c r="B7" s="413"/>
      <c r="C7" s="414" t="s">
        <v>312</v>
      </c>
      <c r="D7" s="415"/>
      <c r="E7" s="238"/>
    </row>
    <row r="8" spans="1:5" s="244" customFormat="1" ht="14.25" thickBot="1">
      <c r="A8" s="240" t="s">
        <v>313</v>
      </c>
      <c r="B8" s="241" t="s">
        <v>314</v>
      </c>
      <c r="C8" s="241" t="s">
        <v>315</v>
      </c>
      <c r="D8" s="242" t="s">
        <v>316</v>
      </c>
      <c r="E8" s="243" t="s">
        <v>317</v>
      </c>
    </row>
    <row r="9" spans="1:5" ht="12" customHeight="1" thickBot="1">
      <c r="A9" s="245" t="s">
        <v>318</v>
      </c>
      <c r="B9" s="246" t="s">
        <v>226</v>
      </c>
      <c r="C9" s="247">
        <v>314</v>
      </c>
      <c r="D9" s="247">
        <v>171</v>
      </c>
      <c r="E9" s="248">
        <f aca="true" t="shared" si="0" ref="E9:E31">IF(C9&lt;&gt;0,ROUND(D9*100/C9,2),"-    ")</f>
        <v>54.46</v>
      </c>
    </row>
    <row r="10" spans="1:5" ht="12" customHeight="1" thickBot="1">
      <c r="A10" s="249" t="s">
        <v>319</v>
      </c>
      <c r="B10" s="250" t="s">
        <v>228</v>
      </c>
      <c r="C10" s="251">
        <f>C11+C29+C34</f>
        <v>331434</v>
      </c>
      <c r="D10" s="251">
        <f>D11+D29+D34</f>
        <v>330230</v>
      </c>
      <c r="E10" s="248">
        <f t="shared" si="0"/>
        <v>99.64</v>
      </c>
    </row>
    <row r="11" spans="1:5" ht="12" customHeight="1" thickBot="1">
      <c r="A11" s="252" t="s">
        <v>320</v>
      </c>
      <c r="B11" s="250" t="s">
        <v>230</v>
      </c>
      <c r="C11" s="253">
        <f>C12+C20</f>
        <v>289498</v>
      </c>
      <c r="D11" s="253">
        <f>D12+D20</f>
        <v>291223</v>
      </c>
      <c r="E11" s="248">
        <f t="shared" si="0"/>
        <v>100.6</v>
      </c>
    </row>
    <row r="12" spans="1:5" ht="12" customHeight="1" thickBot="1">
      <c r="A12" s="249" t="s">
        <v>321</v>
      </c>
      <c r="B12" s="250" t="s">
        <v>234</v>
      </c>
      <c r="C12" s="251">
        <f>SUM(C13:C19)</f>
        <v>250777</v>
      </c>
      <c r="D12" s="251">
        <f>SUM(D13:D19)</f>
        <v>253039</v>
      </c>
      <c r="E12" s="248">
        <f t="shared" si="0"/>
        <v>100.9</v>
      </c>
    </row>
    <row r="13" spans="1:7" ht="12" customHeight="1">
      <c r="A13" s="254" t="s">
        <v>322</v>
      </c>
      <c r="B13" s="255" t="s">
        <v>236</v>
      </c>
      <c r="C13" s="256">
        <v>10151</v>
      </c>
      <c r="D13" s="256">
        <v>10151</v>
      </c>
      <c r="E13" s="257">
        <f t="shared" si="0"/>
        <v>100</v>
      </c>
      <c r="G13" s="258"/>
    </row>
    <row r="14" spans="1:5" ht="12" customHeight="1">
      <c r="A14" s="259" t="s">
        <v>323</v>
      </c>
      <c r="B14" s="260" t="s">
        <v>244</v>
      </c>
      <c r="C14" s="261">
        <v>200</v>
      </c>
      <c r="D14" s="261">
        <v>200</v>
      </c>
      <c r="E14" s="262">
        <f t="shared" si="0"/>
        <v>100</v>
      </c>
    </row>
    <row r="15" spans="1:7" ht="12" customHeight="1">
      <c r="A15" s="259" t="s">
        <v>324</v>
      </c>
      <c r="B15" s="260" t="s">
        <v>249</v>
      </c>
      <c r="C15" s="263">
        <v>105117</v>
      </c>
      <c r="D15" s="263">
        <v>112221</v>
      </c>
      <c r="E15" s="262">
        <f t="shared" si="0"/>
        <v>106.76</v>
      </c>
      <c r="G15" s="258"/>
    </row>
    <row r="16" spans="1:7" ht="12" customHeight="1">
      <c r="A16" s="259" t="s">
        <v>325</v>
      </c>
      <c r="B16" s="260" t="s">
        <v>253</v>
      </c>
      <c r="C16" s="261">
        <v>134814</v>
      </c>
      <c r="D16" s="261">
        <v>129977</v>
      </c>
      <c r="E16" s="262">
        <f t="shared" si="0"/>
        <v>96.41</v>
      </c>
      <c r="G16" s="258"/>
    </row>
    <row r="17" spans="1:5" ht="12" customHeight="1">
      <c r="A17" s="259" t="s">
        <v>326</v>
      </c>
      <c r="B17" s="260" t="s">
        <v>255</v>
      </c>
      <c r="C17" s="261">
        <v>199</v>
      </c>
      <c r="D17" s="261">
        <v>194</v>
      </c>
      <c r="E17" s="262">
        <f t="shared" si="0"/>
        <v>97.49</v>
      </c>
    </row>
    <row r="18" spans="1:7" ht="12" customHeight="1">
      <c r="A18" s="259" t="s">
        <v>327</v>
      </c>
      <c r="B18" s="260" t="s">
        <v>210</v>
      </c>
      <c r="C18" s="261"/>
      <c r="D18" s="261"/>
      <c r="E18" s="262" t="str">
        <f t="shared" si="0"/>
        <v>-    </v>
      </c>
      <c r="G18" s="258"/>
    </row>
    <row r="19" spans="1:7" ht="12" customHeight="1" thickBot="1">
      <c r="A19" s="264" t="s">
        <v>328</v>
      </c>
      <c r="B19" s="265" t="s">
        <v>224</v>
      </c>
      <c r="C19" s="266">
        <v>296</v>
      </c>
      <c r="D19" s="266">
        <v>296</v>
      </c>
      <c r="E19" s="267">
        <f t="shared" si="0"/>
        <v>100</v>
      </c>
      <c r="G19" s="258"/>
    </row>
    <row r="20" spans="1:5" ht="13.5" customHeight="1" thickBot="1">
      <c r="A20" s="249" t="s">
        <v>329</v>
      </c>
      <c r="B20" s="250" t="s">
        <v>265</v>
      </c>
      <c r="C20" s="251">
        <f>SUM(C21:C28)</f>
        <v>38721</v>
      </c>
      <c r="D20" s="251">
        <f>SUM(D21:D28)</f>
        <v>38184</v>
      </c>
      <c r="E20" s="248">
        <f t="shared" si="0"/>
        <v>98.61</v>
      </c>
    </row>
    <row r="21" spans="1:5" s="269" customFormat="1" ht="12" customHeight="1">
      <c r="A21" s="254" t="s">
        <v>322</v>
      </c>
      <c r="B21" s="255" t="s">
        <v>267</v>
      </c>
      <c r="C21" s="268">
        <v>366</v>
      </c>
      <c r="D21" s="268">
        <v>366</v>
      </c>
      <c r="E21" s="257">
        <f t="shared" si="0"/>
        <v>100</v>
      </c>
    </row>
    <row r="22" spans="1:5" s="269" customFormat="1" ht="12" customHeight="1">
      <c r="A22" s="259" t="s">
        <v>330</v>
      </c>
      <c r="B22" s="260" t="s">
        <v>275</v>
      </c>
      <c r="C22" s="263"/>
      <c r="D22" s="263"/>
      <c r="E22" s="262" t="str">
        <f t="shared" si="0"/>
        <v>-    </v>
      </c>
    </row>
    <row r="23" spans="1:5" s="269" customFormat="1" ht="12" customHeight="1">
      <c r="A23" s="259" t="s">
        <v>324</v>
      </c>
      <c r="B23" s="260" t="s">
        <v>277</v>
      </c>
      <c r="C23" s="261">
        <v>18574</v>
      </c>
      <c r="D23" s="261">
        <v>18044</v>
      </c>
      <c r="E23" s="262">
        <f t="shared" si="0"/>
        <v>97.15</v>
      </c>
    </row>
    <row r="24" spans="1:5" s="269" customFormat="1" ht="12" customHeight="1">
      <c r="A24" s="259" t="s">
        <v>325</v>
      </c>
      <c r="B24" s="260" t="s">
        <v>331</v>
      </c>
      <c r="C24" s="261">
        <v>158</v>
      </c>
      <c r="D24" s="261">
        <v>151</v>
      </c>
      <c r="E24" s="262">
        <f t="shared" si="0"/>
        <v>95.57</v>
      </c>
    </row>
    <row r="25" spans="1:5" s="269" customFormat="1" ht="12" customHeight="1">
      <c r="A25" s="259" t="s">
        <v>326</v>
      </c>
      <c r="B25" s="260" t="s">
        <v>282</v>
      </c>
      <c r="C25" s="261"/>
      <c r="D25" s="261"/>
      <c r="E25" s="262" t="str">
        <f t="shared" si="0"/>
        <v>-    </v>
      </c>
    </row>
    <row r="26" spans="1:5" s="269" customFormat="1" ht="12" customHeight="1">
      <c r="A26" s="259" t="s">
        <v>327</v>
      </c>
      <c r="B26" s="260" t="s">
        <v>286</v>
      </c>
      <c r="C26" s="261">
        <v>18023</v>
      </c>
      <c r="D26" s="261">
        <v>18023</v>
      </c>
      <c r="E26" s="262">
        <f t="shared" si="0"/>
        <v>100</v>
      </c>
    </row>
    <row r="27" spans="1:5" s="269" customFormat="1" ht="12" customHeight="1">
      <c r="A27" s="264" t="s">
        <v>328</v>
      </c>
      <c r="B27" s="260" t="s">
        <v>332</v>
      </c>
      <c r="C27" s="261">
        <v>1600</v>
      </c>
      <c r="D27" s="261">
        <v>1600</v>
      </c>
      <c r="E27" s="262">
        <f t="shared" si="0"/>
        <v>100</v>
      </c>
    </row>
    <row r="28" spans="1:5" s="269" customFormat="1" ht="12" customHeight="1" thickBot="1">
      <c r="A28" s="264"/>
      <c r="B28" s="265" t="s">
        <v>333</v>
      </c>
      <c r="C28" s="266"/>
      <c r="D28" s="266"/>
      <c r="E28" s="267" t="str">
        <f t="shared" si="0"/>
        <v>-    </v>
      </c>
    </row>
    <row r="29" spans="1:7" s="269" customFormat="1" ht="12" customHeight="1" thickBot="1">
      <c r="A29" s="252" t="s">
        <v>334</v>
      </c>
      <c r="B29" s="250" t="s">
        <v>335</v>
      </c>
      <c r="C29" s="270">
        <f>SUM(C30:C33)</f>
        <v>33880</v>
      </c>
      <c r="D29" s="270">
        <f>SUM(D30:D33)</f>
        <v>32956</v>
      </c>
      <c r="E29" s="248">
        <f t="shared" si="0"/>
        <v>97.27</v>
      </c>
      <c r="G29" s="271"/>
    </row>
    <row r="30" spans="1:5" s="269" customFormat="1" ht="12" customHeight="1">
      <c r="A30" s="254" t="s">
        <v>336</v>
      </c>
      <c r="B30" s="255" t="s">
        <v>337</v>
      </c>
      <c r="C30" s="256">
        <v>9964</v>
      </c>
      <c r="D30" s="256">
        <v>9541</v>
      </c>
      <c r="E30" s="257">
        <f t="shared" si="0"/>
        <v>95.75</v>
      </c>
    </row>
    <row r="31" spans="1:5" s="269" customFormat="1" ht="12" customHeight="1">
      <c r="A31" s="259" t="s">
        <v>338</v>
      </c>
      <c r="B31" s="260" t="s">
        <v>339</v>
      </c>
      <c r="C31" s="261">
        <v>501</v>
      </c>
      <c r="D31" s="261"/>
      <c r="E31" s="262">
        <f t="shared" si="0"/>
        <v>0</v>
      </c>
    </row>
    <row r="32" spans="1:5" s="269" customFormat="1" ht="12" customHeight="1">
      <c r="A32" s="264" t="s">
        <v>340</v>
      </c>
      <c r="B32" s="265" t="s">
        <v>341</v>
      </c>
      <c r="C32" s="266">
        <v>410</v>
      </c>
      <c r="D32" s="266">
        <v>410</v>
      </c>
      <c r="E32" s="267"/>
    </row>
    <row r="33" spans="1:5" s="269" customFormat="1" ht="12" customHeight="1" thickBot="1">
      <c r="A33" s="264" t="s">
        <v>342</v>
      </c>
      <c r="B33" s="265" t="s">
        <v>343</v>
      </c>
      <c r="C33" s="266">
        <v>23005</v>
      </c>
      <c r="D33" s="266">
        <v>23005</v>
      </c>
      <c r="E33" s="267">
        <f>IF(C33&lt;&gt;0,ROUND(D33*100/C33,2),"-    ")</f>
        <v>100</v>
      </c>
    </row>
    <row r="34" spans="1:5" s="269" customFormat="1" ht="12" customHeight="1" thickBot="1">
      <c r="A34" s="252" t="s">
        <v>344</v>
      </c>
      <c r="B34" s="250" t="s">
        <v>345</v>
      </c>
      <c r="C34" s="270">
        <f>SUM(C35:C40)</f>
        <v>8056</v>
      </c>
      <c r="D34" s="270">
        <f>SUM(D35:D40)</f>
        <v>6051</v>
      </c>
      <c r="E34" s="248">
        <f>IF(C34&lt;&gt;0,ROUND(D34*100/C34,2),"-    ")</f>
        <v>75.11</v>
      </c>
    </row>
    <row r="35" spans="1:5" s="269" customFormat="1" ht="12" customHeight="1">
      <c r="A35" s="254" t="s">
        <v>346</v>
      </c>
      <c r="B35" s="255" t="s">
        <v>347</v>
      </c>
      <c r="C35" s="256">
        <v>2875</v>
      </c>
      <c r="D35" s="256">
        <v>2816</v>
      </c>
      <c r="E35" s="257">
        <f>IF(C35&lt;&gt;0,ROUND(D35*100/C35,2),"-    ")</f>
        <v>97.95</v>
      </c>
    </row>
    <row r="36" spans="1:5" s="269" customFormat="1" ht="12" customHeight="1">
      <c r="A36" s="254" t="s">
        <v>348</v>
      </c>
      <c r="B36" s="255" t="s">
        <v>349</v>
      </c>
      <c r="C36" s="256">
        <v>304</v>
      </c>
      <c r="D36" s="256">
        <v>304</v>
      </c>
      <c r="E36" s="257"/>
    </row>
    <row r="37" spans="1:5" s="269" customFormat="1" ht="12" customHeight="1">
      <c r="A37" s="259" t="s">
        <v>350</v>
      </c>
      <c r="B37" s="255" t="s">
        <v>351</v>
      </c>
      <c r="C37" s="261">
        <v>4877</v>
      </c>
      <c r="D37" s="261">
        <v>2931</v>
      </c>
      <c r="E37" s="262">
        <f>IF(C37&lt;&gt;0,ROUND(D37*100/C37,2),"-    ")</f>
        <v>60.1</v>
      </c>
    </row>
    <row r="38" spans="1:5" s="269" customFormat="1" ht="12" customHeight="1">
      <c r="A38" s="259" t="s">
        <v>352</v>
      </c>
      <c r="B38" s="255" t="s">
        <v>353</v>
      </c>
      <c r="C38" s="261">
        <v>0</v>
      </c>
      <c r="D38" s="261">
        <v>0</v>
      </c>
      <c r="E38" s="262"/>
    </row>
    <row r="39" spans="1:5" s="269" customFormat="1" ht="12" customHeight="1">
      <c r="A39" s="259" t="s">
        <v>354</v>
      </c>
      <c r="B39" s="255" t="s">
        <v>355</v>
      </c>
      <c r="C39" s="261"/>
      <c r="D39" s="261"/>
      <c r="E39" s="262" t="str">
        <f aca="true" t="shared" si="1" ref="E39:E61">IF(C39&lt;&gt;0,ROUND(D39*100/C39,2),"-    ")</f>
        <v>-    </v>
      </c>
    </row>
    <row r="40" spans="1:5" s="269" customFormat="1" ht="12" customHeight="1" thickBot="1">
      <c r="A40" s="264" t="s">
        <v>356</v>
      </c>
      <c r="B40" s="255" t="s">
        <v>357</v>
      </c>
      <c r="C40" s="266"/>
      <c r="D40" s="266"/>
      <c r="E40" s="267" t="str">
        <f t="shared" si="1"/>
        <v>-    </v>
      </c>
    </row>
    <row r="41" spans="1:5" s="269" customFormat="1" ht="12" customHeight="1" thickBot="1">
      <c r="A41" s="252" t="s">
        <v>358</v>
      </c>
      <c r="B41" s="250" t="s">
        <v>359</v>
      </c>
      <c r="C41" s="272">
        <f>SUM(C42:C44)</f>
        <v>405</v>
      </c>
      <c r="D41" s="272">
        <f>SUM(D42:D44)</f>
        <v>405</v>
      </c>
      <c r="E41" s="248">
        <f t="shared" si="1"/>
        <v>100</v>
      </c>
    </row>
    <row r="42" spans="1:5" s="269" customFormat="1" ht="12" customHeight="1">
      <c r="A42" s="254" t="s">
        <v>360</v>
      </c>
      <c r="B42" s="255" t="s">
        <v>361</v>
      </c>
      <c r="C42" s="273">
        <v>405</v>
      </c>
      <c r="D42" s="273">
        <v>405</v>
      </c>
      <c r="E42" s="274">
        <f t="shared" si="1"/>
        <v>100</v>
      </c>
    </row>
    <row r="43" spans="1:5" s="269" customFormat="1" ht="12" customHeight="1">
      <c r="A43" s="254" t="s">
        <v>362</v>
      </c>
      <c r="B43" s="260" t="s">
        <v>363</v>
      </c>
      <c r="C43" s="275">
        <v>0</v>
      </c>
      <c r="D43" s="275">
        <v>0</v>
      </c>
      <c r="E43" s="267" t="str">
        <f t="shared" si="1"/>
        <v>-    </v>
      </c>
    </row>
    <row r="44" spans="1:5" s="269" customFormat="1" ht="12" customHeight="1">
      <c r="A44" s="259" t="s">
        <v>364</v>
      </c>
      <c r="B44" s="260" t="s">
        <v>365</v>
      </c>
      <c r="C44" s="275">
        <v>0</v>
      </c>
      <c r="D44" s="275">
        <v>0</v>
      </c>
      <c r="E44" s="267" t="str">
        <f t="shared" si="1"/>
        <v>-    </v>
      </c>
    </row>
    <row r="45" spans="1:5" s="269" customFormat="1" ht="12" customHeight="1" thickBot="1">
      <c r="A45" s="276" t="s">
        <v>366</v>
      </c>
      <c r="B45" s="277" t="s">
        <v>367</v>
      </c>
      <c r="C45" s="278">
        <v>364247</v>
      </c>
      <c r="D45" s="278">
        <v>351386</v>
      </c>
      <c r="E45" s="267">
        <f t="shared" si="1"/>
        <v>96.47</v>
      </c>
    </row>
    <row r="46" spans="1:5" ht="12" customHeight="1" thickBot="1">
      <c r="A46" s="249" t="s">
        <v>368</v>
      </c>
      <c r="B46" s="250" t="s">
        <v>369</v>
      </c>
      <c r="C46" s="251">
        <f>C9+C10+C41+C45</f>
        <v>696400</v>
      </c>
      <c r="D46" s="251">
        <f>D9+D10+D41+D45</f>
        <v>682192</v>
      </c>
      <c r="E46" s="248">
        <f t="shared" si="1"/>
        <v>97.96</v>
      </c>
    </row>
    <row r="47" spans="1:5" ht="12" customHeight="1" thickBot="1">
      <c r="A47" s="279" t="s">
        <v>370</v>
      </c>
      <c r="B47" s="280" t="s">
        <v>371</v>
      </c>
      <c r="C47" s="281">
        <v>1471</v>
      </c>
      <c r="D47" s="281">
        <v>1218</v>
      </c>
      <c r="E47" s="274">
        <f t="shared" si="1"/>
        <v>82.8</v>
      </c>
    </row>
    <row r="48" spans="1:6" ht="12" customHeight="1" thickBot="1">
      <c r="A48" s="282" t="s">
        <v>372</v>
      </c>
      <c r="B48" s="250" t="s">
        <v>373</v>
      </c>
      <c r="C48" s="270">
        <f>C49+C50+C55+C56</f>
        <v>10589</v>
      </c>
      <c r="D48" s="270">
        <f>D49+D50+D55+D56</f>
        <v>9327</v>
      </c>
      <c r="E48" s="248">
        <f t="shared" si="1"/>
        <v>88.08</v>
      </c>
      <c r="F48" s="258"/>
    </row>
    <row r="49" spans="1:5" ht="12" customHeight="1">
      <c r="A49" s="254" t="s">
        <v>374</v>
      </c>
      <c r="B49" s="255" t="s">
        <v>375</v>
      </c>
      <c r="C49" s="268">
        <v>5935</v>
      </c>
      <c r="D49" s="268">
        <v>4558</v>
      </c>
      <c r="E49" s="257">
        <f t="shared" si="1"/>
        <v>76.8</v>
      </c>
    </row>
    <row r="50" spans="1:5" ht="12" customHeight="1">
      <c r="A50" s="259" t="s">
        <v>376</v>
      </c>
      <c r="B50" s="260" t="s">
        <v>377</v>
      </c>
      <c r="C50" s="261">
        <v>4484</v>
      </c>
      <c r="D50" s="261">
        <v>4595</v>
      </c>
      <c r="E50" s="262">
        <f t="shared" si="1"/>
        <v>102.48</v>
      </c>
    </row>
    <row r="51" spans="1:5" ht="12" customHeight="1">
      <c r="A51" s="283" t="s">
        <v>378</v>
      </c>
      <c r="B51" s="255" t="s">
        <v>379</v>
      </c>
      <c r="C51" s="261">
        <v>4484</v>
      </c>
      <c r="D51" s="261">
        <v>4595</v>
      </c>
      <c r="E51" s="262">
        <f t="shared" si="1"/>
        <v>102.48</v>
      </c>
    </row>
    <row r="52" spans="1:5" ht="12" customHeight="1">
      <c r="A52" s="284" t="s">
        <v>380</v>
      </c>
      <c r="B52" s="260" t="s">
        <v>381</v>
      </c>
      <c r="C52" s="261"/>
      <c r="D52" s="261"/>
      <c r="E52" s="262" t="str">
        <f t="shared" si="1"/>
        <v>-    </v>
      </c>
    </row>
    <row r="53" spans="1:5" ht="12" customHeight="1">
      <c r="A53" s="284" t="s">
        <v>382</v>
      </c>
      <c r="B53" s="255" t="s">
        <v>383</v>
      </c>
      <c r="C53" s="261">
        <v>0</v>
      </c>
      <c r="D53" s="261">
        <v>0</v>
      </c>
      <c r="E53" s="262" t="str">
        <f t="shared" si="1"/>
        <v>-    </v>
      </c>
    </row>
    <row r="54" spans="1:5" ht="12" customHeight="1">
      <c r="A54" s="284" t="s">
        <v>384</v>
      </c>
      <c r="B54" s="260" t="s">
        <v>385</v>
      </c>
      <c r="C54" s="261">
        <v>0</v>
      </c>
      <c r="D54" s="261">
        <v>0</v>
      </c>
      <c r="E54" s="262" t="str">
        <f t="shared" si="1"/>
        <v>-    </v>
      </c>
    </row>
    <row r="55" spans="1:7" ht="12" customHeight="1">
      <c r="A55" s="285" t="s">
        <v>386</v>
      </c>
      <c r="B55" s="255" t="s">
        <v>387</v>
      </c>
      <c r="C55" s="261">
        <v>35</v>
      </c>
      <c r="D55" s="261">
        <v>39</v>
      </c>
      <c r="E55" s="262">
        <f t="shared" si="1"/>
        <v>111.43</v>
      </c>
      <c r="G55" s="258"/>
    </row>
    <row r="56" spans="1:5" ht="12" customHeight="1">
      <c r="A56" s="259" t="s">
        <v>388</v>
      </c>
      <c r="B56" s="260" t="s">
        <v>389</v>
      </c>
      <c r="C56" s="261">
        <v>135</v>
      </c>
      <c r="D56" s="261">
        <v>135</v>
      </c>
      <c r="E56" s="262">
        <f t="shared" si="1"/>
        <v>100</v>
      </c>
    </row>
    <row r="57" spans="1:5" ht="12" customHeight="1">
      <c r="A57" s="286" t="s">
        <v>390</v>
      </c>
      <c r="B57" s="255" t="s">
        <v>391</v>
      </c>
      <c r="C57" s="287">
        <v>0</v>
      </c>
      <c r="D57" s="287">
        <v>0</v>
      </c>
      <c r="E57" s="262" t="str">
        <f t="shared" si="1"/>
        <v>-    </v>
      </c>
    </row>
    <row r="58" spans="1:5" ht="12" customHeight="1">
      <c r="A58" s="286" t="s">
        <v>392</v>
      </c>
      <c r="B58" s="260" t="s">
        <v>393</v>
      </c>
      <c r="C58" s="287">
        <v>5190</v>
      </c>
      <c r="D58" s="287">
        <v>11134</v>
      </c>
      <c r="E58" s="262">
        <f t="shared" si="1"/>
        <v>214.53</v>
      </c>
    </row>
    <row r="59" spans="1:5" ht="12" customHeight="1" thickBot="1">
      <c r="A59" s="288" t="s">
        <v>394</v>
      </c>
      <c r="B59" s="255" t="s">
        <v>395</v>
      </c>
      <c r="C59" s="289">
        <v>2685</v>
      </c>
      <c r="D59" s="289">
        <v>817</v>
      </c>
      <c r="E59" s="267">
        <f t="shared" si="1"/>
        <v>30.43</v>
      </c>
    </row>
    <row r="60" spans="1:5" ht="12" customHeight="1" thickBot="1">
      <c r="A60" s="249" t="s">
        <v>396</v>
      </c>
      <c r="B60" s="250" t="s">
        <v>397</v>
      </c>
      <c r="C60" s="251">
        <f>C47+C48+C57+C58+C59</f>
        <v>19935</v>
      </c>
      <c r="D60" s="251">
        <f>D47+D48+D57+D58+D59</f>
        <v>22496</v>
      </c>
      <c r="E60" s="248">
        <f t="shared" si="1"/>
        <v>112.85</v>
      </c>
    </row>
    <row r="61" spans="1:5" ht="18" customHeight="1" thickBot="1">
      <c r="A61" s="249" t="s">
        <v>398</v>
      </c>
      <c r="B61" s="250" t="s">
        <v>399</v>
      </c>
      <c r="C61" s="251">
        <f>C46+C60</f>
        <v>716335</v>
      </c>
      <c r="D61" s="251">
        <f>D46+D60</f>
        <v>704688</v>
      </c>
      <c r="E61" s="248">
        <f t="shared" si="1"/>
        <v>98.37</v>
      </c>
    </row>
  </sheetData>
  <sheetProtection/>
  <mergeCells count="6">
    <mergeCell ref="A1:E1"/>
    <mergeCell ref="A2:E2"/>
    <mergeCell ref="A6:A7"/>
    <mergeCell ref="B6:B7"/>
    <mergeCell ref="C7:D7"/>
    <mergeCell ref="A3:E3"/>
  </mergeCells>
  <printOptions horizontalCentered="1" verticalCentered="1"/>
  <pageMargins left="0.5118110236220472" right="0.35433070866141736" top="1.0236220472440944" bottom="0.6692913385826772" header="0.7874015748031497" footer="0.6299212598425197"/>
  <pageSetup horizontalDpi="300" verticalDpi="300" orientation="portrait" paperSize="9" scale="90" r:id="rId1"/>
  <headerFooter alignWithMargins="0">
    <oddHeader>&amp;L&amp;F&amp;R&amp;"Arial,Félkövér dőlt"13.a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39" sqref="C39"/>
    </sheetView>
  </sheetViews>
  <sheetFormatPr defaultColWidth="9.00390625" defaultRowHeight="12.75"/>
  <cols>
    <col min="1" max="1" width="58.00390625" style="290" customWidth="1"/>
    <col min="2" max="2" width="5.375" style="291" customWidth="1"/>
    <col min="3" max="4" width="13.625" style="231" customWidth="1"/>
    <col min="5" max="5" width="11.75390625" style="315" customWidth="1"/>
    <col min="6" max="16384" width="8.00390625" style="231" customWidth="1"/>
  </cols>
  <sheetData>
    <row r="1" spans="3:5" ht="12.75">
      <c r="C1" s="292"/>
      <c r="D1" s="418" t="s">
        <v>535</v>
      </c>
      <c r="E1" s="418"/>
    </row>
    <row r="2" spans="3:5" ht="12.75">
      <c r="C2" s="292"/>
      <c r="D2" s="293"/>
      <c r="E2" s="293"/>
    </row>
    <row r="4" ht="13.5" thickBot="1">
      <c r="E4" s="294" t="s">
        <v>306</v>
      </c>
    </row>
    <row r="5" spans="1:5" s="296" customFormat="1" ht="31.5" customHeight="1">
      <c r="A5" s="410" t="s">
        <v>400</v>
      </c>
      <c r="B5" s="412" t="s">
        <v>308</v>
      </c>
      <c r="C5" s="234" t="s">
        <v>401</v>
      </c>
      <c r="D5" s="235" t="s">
        <v>310</v>
      </c>
      <c r="E5" s="295" t="s">
        <v>402</v>
      </c>
    </row>
    <row r="6" spans="1:5" s="296" customFormat="1" ht="14.25" thickBot="1">
      <c r="A6" s="417"/>
      <c r="B6" s="416"/>
      <c r="C6" s="297" t="s">
        <v>312</v>
      </c>
      <c r="D6" s="298"/>
      <c r="E6" s="299"/>
    </row>
    <row r="7" spans="1:5" s="304" customFormat="1" ht="13.5" thickBot="1">
      <c r="A7" s="300" t="s">
        <v>313</v>
      </c>
      <c r="B7" s="301" t="s">
        <v>314</v>
      </c>
      <c r="C7" s="301" t="s">
        <v>315</v>
      </c>
      <c r="D7" s="302" t="s">
        <v>316</v>
      </c>
      <c r="E7" s="303" t="s">
        <v>317</v>
      </c>
    </row>
    <row r="8" spans="1:5" ht="12.75" customHeight="1">
      <c r="A8" s="254" t="s">
        <v>403</v>
      </c>
      <c r="B8" s="255" t="s">
        <v>399</v>
      </c>
      <c r="C8" s="305">
        <v>698353</v>
      </c>
      <c r="D8" s="305">
        <v>698353</v>
      </c>
      <c r="E8" s="257">
        <f aca="true" t="shared" si="0" ref="E8:E35">IF(C8&lt;&gt;0,ROUND(D8*100/C8,2),"-    ")</f>
        <v>100</v>
      </c>
    </row>
    <row r="9" spans="1:5" ht="12.75">
      <c r="A9" s="259" t="s">
        <v>404</v>
      </c>
      <c r="B9" s="260" t="s">
        <v>405</v>
      </c>
      <c r="C9" s="306">
        <v>5098</v>
      </c>
      <c r="D9" s="306">
        <v>-6577</v>
      </c>
      <c r="E9" s="262">
        <f t="shared" si="0"/>
        <v>-129.01</v>
      </c>
    </row>
    <row r="10" spans="1:5" ht="13.5" thickBot="1">
      <c r="A10" s="264" t="s">
        <v>406</v>
      </c>
      <c r="B10" s="265" t="s">
        <v>407</v>
      </c>
      <c r="C10" s="307"/>
      <c r="D10" s="307"/>
      <c r="E10" s="267" t="str">
        <f t="shared" si="0"/>
        <v>-    </v>
      </c>
    </row>
    <row r="11" spans="1:5" ht="12.75" customHeight="1" thickBot="1">
      <c r="A11" s="249" t="s">
        <v>408</v>
      </c>
      <c r="B11" s="250" t="s">
        <v>409</v>
      </c>
      <c r="C11" s="308">
        <f>SUM(C8:C10)</f>
        <v>703451</v>
      </c>
      <c r="D11" s="308">
        <f>SUM(D8:D10)</f>
        <v>691776</v>
      </c>
      <c r="E11" s="248">
        <f t="shared" si="0"/>
        <v>98.34</v>
      </c>
    </row>
    <row r="12" spans="1:5" ht="12.75" customHeight="1" thickBot="1">
      <c r="A12" s="249" t="s">
        <v>410</v>
      </c>
      <c r="B12" s="250" t="s">
        <v>411</v>
      </c>
      <c r="C12" s="308">
        <f>SUM(C13:C14)</f>
        <v>7767</v>
      </c>
      <c r="D12" s="308">
        <f>SUM(D13:D14)</f>
        <v>11674</v>
      </c>
      <c r="E12" s="248">
        <f t="shared" si="0"/>
        <v>150.3</v>
      </c>
    </row>
    <row r="13" spans="1:5" ht="12.75">
      <c r="A13" s="254" t="s">
        <v>412</v>
      </c>
      <c r="B13" s="255" t="s">
        <v>413</v>
      </c>
      <c r="C13" s="305">
        <v>7767</v>
      </c>
      <c r="D13" s="305">
        <v>11674</v>
      </c>
      <c r="E13" s="267">
        <f t="shared" si="0"/>
        <v>150.3</v>
      </c>
    </row>
    <row r="14" spans="1:5" ht="13.5" thickBot="1">
      <c r="A14" s="264" t="s">
        <v>414</v>
      </c>
      <c r="B14" s="265" t="s">
        <v>415</v>
      </c>
      <c r="C14" s="307">
        <v>0</v>
      </c>
      <c r="D14" s="307">
        <v>0</v>
      </c>
      <c r="E14" s="267" t="str">
        <f t="shared" si="0"/>
        <v>-    </v>
      </c>
    </row>
    <row r="15" spans="1:5" ht="13.5" thickBot="1">
      <c r="A15" s="249" t="s">
        <v>416</v>
      </c>
      <c r="B15" s="250" t="s">
        <v>417</v>
      </c>
      <c r="C15" s="308">
        <f>SUM(C16:C17)</f>
        <v>0</v>
      </c>
      <c r="D15" s="308">
        <f>SUM(D16:D17)</f>
        <v>0</v>
      </c>
      <c r="E15" s="248" t="str">
        <f t="shared" si="0"/>
        <v>-    </v>
      </c>
    </row>
    <row r="16" spans="1:5" s="269" customFormat="1" ht="12.75">
      <c r="A16" s="254" t="s">
        <v>418</v>
      </c>
      <c r="B16" s="255" t="s">
        <v>419</v>
      </c>
      <c r="C16" s="305"/>
      <c r="D16" s="305"/>
      <c r="E16" s="257" t="str">
        <f t="shared" si="0"/>
        <v>-    </v>
      </c>
    </row>
    <row r="17" spans="1:5" ht="13.5" thickBot="1">
      <c r="A17" s="264" t="s">
        <v>420</v>
      </c>
      <c r="B17" s="265" t="s">
        <v>421</v>
      </c>
      <c r="C17" s="309"/>
      <c r="D17" s="309"/>
      <c r="E17" s="267" t="str">
        <f t="shared" si="0"/>
        <v>-    </v>
      </c>
    </row>
    <row r="18" spans="1:5" ht="13.5" thickBot="1">
      <c r="A18" s="310" t="s">
        <v>422</v>
      </c>
      <c r="B18" s="250" t="s">
        <v>423</v>
      </c>
      <c r="C18" s="308">
        <f>C12+C15</f>
        <v>7767</v>
      </c>
      <c r="D18" s="308">
        <f>D12+D15</f>
        <v>11674</v>
      </c>
      <c r="E18" s="248">
        <f t="shared" si="0"/>
        <v>150.3</v>
      </c>
    </row>
    <row r="19" spans="1:5" ht="13.5" thickBot="1">
      <c r="A19" s="252" t="s">
        <v>424</v>
      </c>
      <c r="B19" s="250" t="s">
        <v>425</v>
      </c>
      <c r="C19" s="311">
        <f>SUM(C20:C23)</f>
        <v>1581</v>
      </c>
      <c r="D19" s="311">
        <f>SUM(D20:D23)</f>
        <v>0</v>
      </c>
      <c r="E19" s="248">
        <f t="shared" si="0"/>
        <v>0</v>
      </c>
    </row>
    <row r="20" spans="1:5" ht="12.75">
      <c r="A20" s="254" t="s">
        <v>426</v>
      </c>
      <c r="B20" s="255" t="s">
        <v>427</v>
      </c>
      <c r="C20" s="305"/>
      <c r="D20" s="305"/>
      <c r="E20" s="257" t="str">
        <f t="shared" si="0"/>
        <v>-    </v>
      </c>
    </row>
    <row r="21" spans="1:5" ht="12.75">
      <c r="A21" s="259" t="s">
        <v>428</v>
      </c>
      <c r="B21" s="260" t="s">
        <v>429</v>
      </c>
      <c r="C21" s="306"/>
      <c r="D21" s="306"/>
      <c r="E21" s="262" t="str">
        <f t="shared" si="0"/>
        <v>-    </v>
      </c>
    </row>
    <row r="22" spans="1:5" ht="12.75">
      <c r="A22" s="259" t="s">
        <v>430</v>
      </c>
      <c r="B22" s="260" t="s">
        <v>431</v>
      </c>
      <c r="C22" s="306">
        <v>1581</v>
      </c>
      <c r="D22" s="306"/>
      <c r="E22" s="262">
        <f t="shared" si="0"/>
        <v>0</v>
      </c>
    </row>
    <row r="23" spans="1:5" ht="13.5" thickBot="1">
      <c r="A23" s="264" t="s">
        <v>432</v>
      </c>
      <c r="B23" s="265" t="s">
        <v>433</v>
      </c>
      <c r="C23" s="307">
        <v>0</v>
      </c>
      <c r="D23" s="307">
        <v>0</v>
      </c>
      <c r="E23" s="267" t="str">
        <f t="shared" si="0"/>
        <v>-    </v>
      </c>
    </row>
    <row r="24" spans="1:5" ht="13.5" thickBot="1">
      <c r="A24" s="252" t="s">
        <v>434</v>
      </c>
      <c r="B24" s="250" t="s">
        <v>435</v>
      </c>
      <c r="C24" s="311">
        <f>C25+C26+C27+C28</f>
        <v>3428</v>
      </c>
      <c r="D24" s="311">
        <f>D25+D26+D27+D28</f>
        <v>961</v>
      </c>
      <c r="E24" s="248">
        <f t="shared" si="0"/>
        <v>28.03</v>
      </c>
    </row>
    <row r="25" spans="1:5" ht="12.75">
      <c r="A25" s="254" t="s">
        <v>436</v>
      </c>
      <c r="B25" s="255" t="s">
        <v>437</v>
      </c>
      <c r="C25" s="305"/>
      <c r="D25" s="305"/>
      <c r="E25" s="257" t="str">
        <f t="shared" si="0"/>
        <v>-    </v>
      </c>
    </row>
    <row r="26" spans="1:5" ht="18" customHeight="1">
      <c r="A26" s="259" t="s">
        <v>438</v>
      </c>
      <c r="B26" s="260" t="s">
        <v>439</v>
      </c>
      <c r="C26" s="306">
        <v>0</v>
      </c>
      <c r="D26" s="306">
        <v>0</v>
      </c>
      <c r="E26" s="262" t="str">
        <f t="shared" si="0"/>
        <v>-    </v>
      </c>
    </row>
    <row r="27" spans="1:5" ht="12.75">
      <c r="A27" s="259" t="s">
        <v>440</v>
      </c>
      <c r="B27" s="255" t="s">
        <v>441</v>
      </c>
      <c r="C27" s="306">
        <v>368</v>
      </c>
      <c r="D27" s="306">
        <v>81</v>
      </c>
      <c r="E27" s="262">
        <f t="shared" si="0"/>
        <v>22.01</v>
      </c>
    </row>
    <row r="28" spans="1:5" ht="12.75">
      <c r="A28" s="259" t="s">
        <v>442</v>
      </c>
      <c r="B28" s="260" t="s">
        <v>443</v>
      </c>
      <c r="C28" s="306">
        <v>3060</v>
      </c>
      <c r="D28" s="306">
        <v>880</v>
      </c>
      <c r="E28" s="262">
        <f t="shared" si="0"/>
        <v>28.76</v>
      </c>
    </row>
    <row r="29" spans="1:5" ht="12.75">
      <c r="A29" s="283" t="s">
        <v>444</v>
      </c>
      <c r="B29" s="255" t="s">
        <v>445</v>
      </c>
      <c r="C29" s="306">
        <v>2411</v>
      </c>
      <c r="D29" s="306">
        <v>746</v>
      </c>
      <c r="E29" s="262">
        <f t="shared" si="0"/>
        <v>30.94</v>
      </c>
    </row>
    <row r="30" spans="1:5" ht="12.75">
      <c r="A30" s="284" t="s">
        <v>446</v>
      </c>
      <c r="B30" s="260" t="s">
        <v>447</v>
      </c>
      <c r="C30" s="312"/>
      <c r="D30" s="312"/>
      <c r="E30" s="262" t="str">
        <f t="shared" si="0"/>
        <v>-    </v>
      </c>
    </row>
    <row r="31" spans="1:5" ht="12.75">
      <c r="A31" s="284" t="s">
        <v>448</v>
      </c>
      <c r="B31" s="255" t="s">
        <v>449</v>
      </c>
      <c r="C31" s="306"/>
      <c r="D31" s="306"/>
      <c r="E31" s="262" t="str">
        <f t="shared" si="0"/>
        <v>-    </v>
      </c>
    </row>
    <row r="32" spans="1:5" ht="12.75">
      <c r="A32" s="284" t="s">
        <v>450</v>
      </c>
      <c r="B32" s="260" t="s">
        <v>451</v>
      </c>
      <c r="C32" s="312">
        <v>649</v>
      </c>
      <c r="D32" s="312">
        <v>134</v>
      </c>
      <c r="E32" s="262">
        <f t="shared" si="0"/>
        <v>20.65</v>
      </c>
    </row>
    <row r="33" spans="1:5" ht="12.75" customHeight="1" thickBot="1">
      <c r="A33" s="313" t="s">
        <v>452</v>
      </c>
      <c r="B33" s="255" t="s">
        <v>453</v>
      </c>
      <c r="C33" s="314">
        <v>108</v>
      </c>
      <c r="D33" s="314">
        <v>277</v>
      </c>
      <c r="E33" s="267">
        <f t="shared" si="0"/>
        <v>256.48</v>
      </c>
    </row>
    <row r="34" spans="1:5" ht="13.5" thickBot="1">
      <c r="A34" s="310" t="s">
        <v>454</v>
      </c>
      <c r="B34" s="250" t="s">
        <v>455</v>
      </c>
      <c r="C34" s="308">
        <f>C19+C24+C33</f>
        <v>5117</v>
      </c>
      <c r="D34" s="308">
        <f>D19+D24+D33</f>
        <v>1238</v>
      </c>
      <c r="E34" s="248">
        <f t="shared" si="0"/>
        <v>24.19</v>
      </c>
    </row>
    <row r="35" spans="1:5" ht="17.25" customHeight="1" thickBot="1">
      <c r="A35" s="249" t="s">
        <v>456</v>
      </c>
      <c r="B35" s="250" t="s">
        <v>457</v>
      </c>
      <c r="C35" s="308">
        <f>C11+C18+C34</f>
        <v>716335</v>
      </c>
      <c r="D35" s="308">
        <f>D11+D18+D34</f>
        <v>704688</v>
      </c>
      <c r="E35" s="248">
        <f t="shared" si="0"/>
        <v>98.37</v>
      </c>
    </row>
  </sheetData>
  <sheetProtection/>
  <mergeCells count="3">
    <mergeCell ref="B5:B6"/>
    <mergeCell ref="A5:A6"/>
    <mergeCell ref="D1:E1"/>
  </mergeCells>
  <printOptions horizontalCentered="1"/>
  <pageMargins left="0.4330708661417323" right="0.35433070866141736" top="1.0236220472440944" bottom="0.4724409448818898" header="0.8267716535433072" footer="0.6692913385826772"/>
  <pageSetup horizontalDpi="300" verticalDpi="300" orientation="portrait" paperSize="9" scale="90" r:id="rId1"/>
  <headerFooter alignWithMargins="0">
    <oddHeader>&amp;L&amp;F&amp;R&amp;"Times New Roman CE,Félkövér dőlt"&amp;12 &amp;"Times New Roman CE,Normál"&amp;10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8" sqref="C28"/>
    </sheetView>
  </sheetViews>
  <sheetFormatPr defaultColWidth="9.00390625" defaultRowHeight="12.75"/>
  <cols>
    <col min="1" max="1" width="47.875" style="194" customWidth="1"/>
    <col min="2" max="2" width="14.625" style="194" customWidth="1"/>
    <col min="3" max="3" width="16.875" style="334" customWidth="1"/>
    <col min="4" max="16384" width="9.125" style="194" customWidth="1"/>
  </cols>
  <sheetData>
    <row r="1" spans="2:3" ht="12.75">
      <c r="B1" s="421" t="s">
        <v>536</v>
      </c>
      <c r="C1" s="421"/>
    </row>
    <row r="2" spans="2:3" ht="12.75">
      <c r="B2" s="325"/>
      <c r="C2" s="325"/>
    </row>
    <row r="4" spans="1:4" ht="18">
      <c r="A4" s="420" t="s">
        <v>304</v>
      </c>
      <c r="B4" s="420"/>
      <c r="C4" s="420"/>
      <c r="D4" s="326"/>
    </row>
    <row r="5" spans="1:4" ht="18">
      <c r="A5" s="420" t="s">
        <v>483</v>
      </c>
      <c r="B5" s="420"/>
      <c r="C5" s="420"/>
      <c r="D5" s="326"/>
    </row>
    <row r="6" spans="1:4" ht="15.75">
      <c r="A6" s="419" t="s">
        <v>470</v>
      </c>
      <c r="B6" s="419"/>
      <c r="C6" s="419"/>
      <c r="D6" s="328"/>
    </row>
    <row r="7" spans="1:4" ht="15.75">
      <c r="A7" s="327"/>
      <c r="B7" s="327"/>
      <c r="C7" s="327"/>
      <c r="D7" s="327"/>
    </row>
    <row r="8" spans="1:4" ht="15.75">
      <c r="A8" s="327"/>
      <c r="B8" s="327"/>
      <c r="C8" s="327"/>
      <c r="D8" s="327"/>
    </row>
    <row r="9" spans="1:3" ht="12.75">
      <c r="A9" s="321" t="s">
        <v>128</v>
      </c>
      <c r="B9" s="324" t="s">
        <v>471</v>
      </c>
      <c r="C9" s="329" t="s">
        <v>472</v>
      </c>
    </row>
    <row r="10" spans="1:3" ht="12.75">
      <c r="A10" s="321"/>
      <c r="B10" s="324"/>
      <c r="C10" s="329"/>
    </row>
    <row r="11" spans="1:3" ht="12.75">
      <c r="A11" s="322" t="s">
        <v>473</v>
      </c>
      <c r="B11" s="196">
        <v>24</v>
      </c>
      <c r="C11" s="208">
        <v>6570</v>
      </c>
    </row>
    <row r="12" spans="1:3" ht="12.75">
      <c r="A12" s="330" t="s">
        <v>474</v>
      </c>
      <c r="B12" s="331">
        <f>SUM(B11:B11)</f>
        <v>24</v>
      </c>
      <c r="C12" s="332">
        <f>SUM(C11:C11)</f>
        <v>6570</v>
      </c>
    </row>
    <row r="13" spans="1:3" ht="12.75">
      <c r="A13" s="322"/>
      <c r="B13" s="196"/>
      <c r="C13" s="208"/>
    </row>
    <row r="14" spans="1:3" ht="12.75">
      <c r="A14" s="330" t="s">
        <v>475</v>
      </c>
      <c r="B14" s="331">
        <v>1</v>
      </c>
      <c r="C14" s="332">
        <v>113</v>
      </c>
    </row>
    <row r="15" spans="1:3" ht="12.75">
      <c r="A15" s="322"/>
      <c r="B15" s="196"/>
      <c r="C15" s="208"/>
    </row>
    <row r="16" spans="1:3" ht="12.75">
      <c r="A16" s="333" t="s">
        <v>476</v>
      </c>
      <c r="B16" s="196">
        <v>126</v>
      </c>
      <c r="C16" s="208">
        <v>16490</v>
      </c>
    </row>
    <row r="17" spans="1:3" ht="12.75">
      <c r="A17" s="333" t="s">
        <v>477</v>
      </c>
      <c r="B17" s="196">
        <v>3</v>
      </c>
      <c r="C17" s="208">
        <v>2877</v>
      </c>
    </row>
    <row r="18" spans="1:3" ht="12.75">
      <c r="A18" s="330" t="s">
        <v>478</v>
      </c>
      <c r="B18" s="331">
        <f>SUM(B16:B17)</f>
        <v>129</v>
      </c>
      <c r="C18" s="332">
        <f>SUM(C16:C17)</f>
        <v>19367</v>
      </c>
    </row>
    <row r="19" spans="1:3" ht="12.75">
      <c r="A19" s="322"/>
      <c r="B19" s="196"/>
      <c r="C19" s="208"/>
    </row>
    <row r="20" spans="1:3" ht="12.75">
      <c r="A20" s="324" t="s">
        <v>479</v>
      </c>
      <c r="B20" s="321">
        <f>B18+B14+B12</f>
        <v>154</v>
      </c>
      <c r="C20" s="329">
        <f>C18+C14+C12</f>
        <v>26050</v>
      </c>
    </row>
  </sheetData>
  <mergeCells count="4">
    <mergeCell ref="A6:C6"/>
    <mergeCell ref="A5:C5"/>
    <mergeCell ref="A4:C4"/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" sqref="D2"/>
    </sheetView>
  </sheetViews>
  <sheetFormatPr defaultColWidth="9.00390625" defaultRowHeight="12.75"/>
  <cols>
    <col min="1" max="1" width="8.625" style="194" customWidth="1"/>
    <col min="2" max="2" width="33.00390625" style="194" customWidth="1"/>
    <col min="3" max="3" width="21.125" style="334" customWidth="1"/>
    <col min="4" max="4" width="19.00390625" style="194" customWidth="1"/>
    <col min="5" max="16384" width="9.125" style="194" customWidth="1"/>
  </cols>
  <sheetData>
    <row r="1" ht="12.75">
      <c r="D1" s="316" t="s">
        <v>537</v>
      </c>
    </row>
    <row r="2" ht="12.75">
      <c r="D2" s="316"/>
    </row>
    <row r="3" ht="12.75">
      <c r="D3" s="316"/>
    </row>
    <row r="5" spans="1:4" ht="18">
      <c r="A5" s="422" t="s">
        <v>458</v>
      </c>
      <c r="B5" s="422"/>
      <c r="C5" s="422"/>
      <c r="D5" s="422"/>
    </row>
    <row r="6" spans="1:4" ht="18">
      <c r="A6" s="422" t="s">
        <v>459</v>
      </c>
      <c r="B6" s="422"/>
      <c r="C6" s="422"/>
      <c r="D6" s="422"/>
    </row>
    <row r="7" spans="1:4" ht="18">
      <c r="A7" s="317"/>
      <c r="B7" s="317"/>
      <c r="C7" s="336"/>
      <c r="D7" s="317"/>
    </row>
    <row r="8" spans="1:4" ht="18">
      <c r="A8" s="317"/>
      <c r="B8" s="317"/>
      <c r="C8" s="336"/>
      <c r="D8" s="317"/>
    </row>
    <row r="9" ht="12.75">
      <c r="D9" s="318" t="s">
        <v>460</v>
      </c>
    </row>
    <row r="10" spans="1:4" s="320" customFormat="1" ht="25.5">
      <c r="A10" s="319" t="s">
        <v>461</v>
      </c>
      <c r="B10" s="319" t="s">
        <v>462</v>
      </c>
      <c r="C10" s="337" t="s">
        <v>463</v>
      </c>
      <c r="D10" s="319" t="s">
        <v>464</v>
      </c>
    </row>
    <row r="11" spans="1:4" ht="12.75">
      <c r="A11" s="321">
        <v>1</v>
      </c>
      <c r="B11" s="321">
        <v>2</v>
      </c>
      <c r="C11" s="338">
        <v>3</v>
      </c>
      <c r="D11" s="321">
        <v>4</v>
      </c>
    </row>
    <row r="12" spans="1:4" ht="12.75">
      <c r="A12" s="196" t="s">
        <v>200</v>
      </c>
      <c r="B12" s="322" t="s">
        <v>465</v>
      </c>
      <c r="C12" s="323">
        <v>9150</v>
      </c>
      <c r="D12" s="323">
        <v>1392</v>
      </c>
    </row>
    <row r="13" spans="1:4" ht="12.75">
      <c r="A13" s="196" t="s">
        <v>201</v>
      </c>
      <c r="B13" s="322" t="s">
        <v>466</v>
      </c>
      <c r="C13" s="208">
        <v>10675</v>
      </c>
      <c r="D13" s="322"/>
    </row>
    <row r="14" spans="1:4" ht="12.75">
      <c r="A14" s="196" t="s">
        <v>203</v>
      </c>
      <c r="B14" s="335" t="s">
        <v>484</v>
      </c>
      <c r="C14" s="208">
        <v>8662</v>
      </c>
      <c r="D14" s="322"/>
    </row>
    <row r="15" spans="1:4" ht="12.75">
      <c r="A15" s="196" t="s">
        <v>204</v>
      </c>
      <c r="B15" s="322" t="s">
        <v>467</v>
      </c>
      <c r="C15" s="208">
        <v>16105</v>
      </c>
      <c r="D15" s="322"/>
    </row>
    <row r="16" spans="1:4" ht="12.75">
      <c r="A16" s="196" t="s">
        <v>205</v>
      </c>
      <c r="B16" s="322" t="s">
        <v>468</v>
      </c>
      <c r="C16" s="208">
        <v>9464</v>
      </c>
      <c r="D16" s="322">
        <v>995</v>
      </c>
    </row>
    <row r="17" spans="1:4" ht="12.75">
      <c r="A17" s="196" t="s">
        <v>206</v>
      </c>
      <c r="B17" s="322" t="s">
        <v>469</v>
      </c>
      <c r="C17" s="208">
        <v>1199</v>
      </c>
      <c r="D17" s="322">
        <v>39</v>
      </c>
    </row>
    <row r="18" spans="1:4" ht="12.75">
      <c r="A18" s="196" t="s">
        <v>207</v>
      </c>
      <c r="B18" s="335" t="s">
        <v>485</v>
      </c>
      <c r="C18" s="208">
        <v>1001</v>
      </c>
      <c r="D18" s="322">
        <v>710</v>
      </c>
    </row>
    <row r="19" spans="1:4" ht="12.75">
      <c r="A19" s="196" t="s">
        <v>208</v>
      </c>
      <c r="B19" s="322"/>
      <c r="C19" s="208"/>
      <c r="D19" s="322"/>
    </row>
    <row r="20" spans="1:4" ht="12.75">
      <c r="A20" s="196"/>
      <c r="B20" s="324" t="s">
        <v>303</v>
      </c>
      <c r="C20" s="208">
        <f>SUM(C12:C19)</f>
        <v>56256</v>
      </c>
      <c r="D20" s="208">
        <f>SUM(D12:D19)</f>
        <v>3136</v>
      </c>
    </row>
  </sheetData>
  <mergeCells count="2"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34.00390625" style="0" customWidth="1"/>
    <col min="2" max="2" width="11.625" style="0" customWidth="1"/>
    <col min="3" max="3" width="12.25390625" style="0" customWidth="1"/>
    <col min="5" max="5" width="10.75390625" style="0" customWidth="1"/>
    <col min="6" max="6" width="12.875" style="0" customWidth="1"/>
    <col min="7" max="7" width="11.625" style="0" customWidth="1"/>
    <col min="8" max="8" width="12.125" style="0" customWidth="1"/>
    <col min="9" max="9" width="11.125" style="0" customWidth="1"/>
  </cols>
  <sheetData>
    <row r="1" ht="12.75">
      <c r="H1" t="s">
        <v>538</v>
      </c>
    </row>
    <row r="5" spans="1:10" ht="12.75">
      <c r="A5" s="427" t="s">
        <v>511</v>
      </c>
      <c r="B5" s="427"/>
      <c r="C5" s="427"/>
      <c r="D5" s="427"/>
      <c r="E5" s="427"/>
      <c r="F5" s="427"/>
      <c r="G5" s="427"/>
      <c r="H5" s="427"/>
      <c r="I5" s="427"/>
      <c r="J5" s="358"/>
    </row>
    <row r="6" spans="1:10" ht="12.75">
      <c r="A6" s="427" t="s">
        <v>522</v>
      </c>
      <c r="B6" s="427"/>
      <c r="C6" s="427"/>
      <c r="D6" s="427"/>
      <c r="E6" s="427"/>
      <c r="F6" s="427"/>
      <c r="G6" s="427"/>
      <c r="H6" s="427"/>
      <c r="I6" s="427"/>
      <c r="J6" s="358"/>
    </row>
    <row r="7" spans="1:10" ht="12.75">
      <c r="A7" s="359"/>
      <c r="B7" s="359"/>
      <c r="C7" s="359"/>
      <c r="D7" s="359"/>
      <c r="E7" s="359"/>
      <c r="F7" s="359"/>
      <c r="G7" s="359"/>
      <c r="H7" s="359"/>
      <c r="I7" s="359"/>
      <c r="J7" s="358"/>
    </row>
    <row r="8" spans="1:10" ht="12.75">
      <c r="A8" s="359"/>
      <c r="B8" s="359"/>
      <c r="C8" s="359"/>
      <c r="D8" s="359"/>
      <c r="E8" s="359"/>
      <c r="F8" s="359"/>
      <c r="G8" s="359"/>
      <c r="H8" s="359"/>
      <c r="I8" s="359"/>
      <c r="J8" s="358"/>
    </row>
    <row r="10" ht="12.75">
      <c r="I10" t="s">
        <v>523</v>
      </c>
    </row>
    <row r="11" spans="1:9" s="357" customFormat="1" ht="48">
      <c r="A11" s="360" t="s">
        <v>512</v>
      </c>
      <c r="B11" s="360" t="s">
        <v>513</v>
      </c>
      <c r="C11" s="360" t="s">
        <v>514</v>
      </c>
      <c r="D11" s="360" t="s">
        <v>515</v>
      </c>
      <c r="E11" s="360" t="s">
        <v>516</v>
      </c>
      <c r="F11" s="360" t="s">
        <v>521</v>
      </c>
      <c r="G11" s="360" t="s">
        <v>517</v>
      </c>
      <c r="H11" s="426" t="s">
        <v>518</v>
      </c>
      <c r="I11" s="426"/>
    </row>
    <row r="12" spans="1:9" ht="12.75">
      <c r="A12" s="423"/>
      <c r="B12" s="424"/>
      <c r="C12" s="424"/>
      <c r="D12" s="424"/>
      <c r="E12" s="424"/>
      <c r="F12" s="424"/>
      <c r="G12" s="425"/>
      <c r="H12" s="356" t="s">
        <v>519</v>
      </c>
      <c r="I12" s="356" t="s">
        <v>520</v>
      </c>
    </row>
    <row r="13" spans="1:9" ht="12.75">
      <c r="A13" s="356" t="s">
        <v>524</v>
      </c>
      <c r="B13" s="356">
        <v>54770</v>
      </c>
      <c r="C13" s="356">
        <v>405</v>
      </c>
      <c r="D13" s="356">
        <v>115377</v>
      </c>
      <c r="E13" s="361">
        <v>2.1066</v>
      </c>
      <c r="F13" s="356">
        <v>405</v>
      </c>
      <c r="G13" s="356"/>
      <c r="H13" s="356">
        <v>0</v>
      </c>
      <c r="I13" s="356">
        <v>0</v>
      </c>
    </row>
  </sheetData>
  <mergeCells count="4">
    <mergeCell ref="A12:G12"/>
    <mergeCell ref="H11:I11"/>
    <mergeCell ref="A5:I5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39" sqref="A39"/>
    </sheetView>
  </sheetViews>
  <sheetFormatPr defaultColWidth="9.00390625" defaultRowHeight="12.75"/>
  <cols>
    <col min="1" max="1" width="26.875" style="67" customWidth="1"/>
    <col min="2" max="2" width="8.125" style="66" customWidth="1"/>
    <col min="3" max="3" width="7.375" style="66" customWidth="1"/>
    <col min="4" max="4" width="8.125" style="66" customWidth="1"/>
    <col min="5" max="5" width="23.25390625" style="66" customWidth="1"/>
    <col min="6" max="6" width="7.375" style="66" customWidth="1"/>
    <col min="7" max="7" width="8.25390625" style="66" customWidth="1"/>
    <col min="8" max="16384" width="8.00390625" style="66" customWidth="1"/>
  </cols>
  <sheetData>
    <row r="1" spans="1:8" ht="38.25" customHeight="1">
      <c r="A1" s="370" t="s">
        <v>146</v>
      </c>
      <c r="B1" s="370"/>
      <c r="C1" s="370"/>
      <c r="D1" s="370"/>
      <c r="E1" s="370"/>
      <c r="F1" s="370"/>
      <c r="G1" s="370"/>
      <c r="H1" s="370"/>
    </row>
    <row r="2" spans="1:6" ht="10.5" customHeight="1">
      <c r="A2" s="64"/>
      <c r="B2" s="65"/>
      <c r="C2" s="65"/>
      <c r="D2" s="65"/>
      <c r="E2" s="65"/>
      <c r="F2" s="65"/>
    </row>
    <row r="3" ht="14.25" thickBot="1">
      <c r="G3" s="68" t="s">
        <v>125</v>
      </c>
    </row>
    <row r="4" spans="1:8" ht="12.75">
      <c r="A4" s="371" t="s">
        <v>126</v>
      </c>
      <c r="B4" s="372"/>
      <c r="C4" s="372"/>
      <c r="D4" s="373"/>
      <c r="E4" s="374" t="s">
        <v>127</v>
      </c>
      <c r="F4" s="375"/>
      <c r="G4" s="375"/>
      <c r="H4" s="376"/>
    </row>
    <row r="5" spans="1:8" ht="38.25">
      <c r="A5" s="73" t="s">
        <v>128</v>
      </c>
      <c r="B5" s="142" t="s">
        <v>150</v>
      </c>
      <c r="C5" s="152" t="s">
        <v>180</v>
      </c>
      <c r="D5" s="437" t="s">
        <v>196</v>
      </c>
      <c r="E5" s="73" t="s">
        <v>128</v>
      </c>
      <c r="F5" s="142" t="s">
        <v>150</v>
      </c>
      <c r="G5" s="152" t="s">
        <v>180</v>
      </c>
      <c r="H5" s="437" t="s">
        <v>196</v>
      </c>
    </row>
    <row r="6" spans="1:8" ht="12.75">
      <c r="A6" s="82" t="s">
        <v>129</v>
      </c>
      <c r="B6" s="143">
        <v>30387</v>
      </c>
      <c r="C6" s="143">
        <v>30204</v>
      </c>
      <c r="D6" s="74">
        <v>32093</v>
      </c>
      <c r="E6" s="151" t="s">
        <v>130</v>
      </c>
      <c r="F6" s="143">
        <v>41336</v>
      </c>
      <c r="G6" s="147">
        <v>42930</v>
      </c>
      <c r="H6" s="80">
        <v>42386</v>
      </c>
    </row>
    <row r="7" spans="1:8" ht="12.75">
      <c r="A7" s="82" t="s">
        <v>186</v>
      </c>
      <c r="B7" s="143">
        <v>93879</v>
      </c>
      <c r="C7" s="143">
        <v>104796</v>
      </c>
      <c r="D7" s="74">
        <v>104739</v>
      </c>
      <c r="E7" s="151" t="s">
        <v>131</v>
      </c>
      <c r="F7" s="143">
        <v>10673</v>
      </c>
      <c r="G7" s="147">
        <v>10524</v>
      </c>
      <c r="H7" s="80">
        <v>10486</v>
      </c>
    </row>
    <row r="8" spans="1:8" ht="12.75">
      <c r="A8" s="82" t="s">
        <v>151</v>
      </c>
      <c r="B8" s="143">
        <v>50</v>
      </c>
      <c r="C8" s="143">
        <v>50</v>
      </c>
      <c r="D8" s="74">
        <v>51</v>
      </c>
      <c r="E8" s="151" t="s">
        <v>132</v>
      </c>
      <c r="F8" s="143">
        <v>62987</v>
      </c>
      <c r="G8" s="147">
        <v>63030</v>
      </c>
      <c r="H8" s="80">
        <v>60746</v>
      </c>
    </row>
    <row r="9" spans="1:8" ht="12.75">
      <c r="A9" s="82" t="s">
        <v>152</v>
      </c>
      <c r="B9" s="143">
        <v>27969</v>
      </c>
      <c r="C9" s="143">
        <v>31491</v>
      </c>
      <c r="D9" s="74">
        <v>31491</v>
      </c>
      <c r="E9" s="151" t="s">
        <v>136</v>
      </c>
      <c r="F9" s="143"/>
      <c r="G9" s="147"/>
      <c r="H9" s="80"/>
    </row>
    <row r="10" spans="1:8" ht="12.75" customHeight="1">
      <c r="A10" s="82" t="s">
        <v>158</v>
      </c>
      <c r="B10" s="143">
        <v>5270</v>
      </c>
      <c r="C10" s="143">
        <v>6620</v>
      </c>
      <c r="D10" s="74">
        <v>8191</v>
      </c>
      <c r="E10" s="82" t="s">
        <v>184</v>
      </c>
      <c r="F10" s="146">
        <v>52066</v>
      </c>
      <c r="G10" s="147">
        <v>52066</v>
      </c>
      <c r="H10" s="80">
        <v>51910</v>
      </c>
    </row>
    <row r="11" spans="1:8" ht="12.75" customHeight="1">
      <c r="A11" s="438" t="s">
        <v>198</v>
      </c>
      <c r="B11" s="147"/>
      <c r="C11" s="147"/>
      <c r="D11" s="439">
        <v>20</v>
      </c>
      <c r="E11" s="151" t="s">
        <v>133</v>
      </c>
      <c r="F11" s="143">
        <v>4450</v>
      </c>
      <c r="G11" s="147">
        <v>4150</v>
      </c>
      <c r="H11" s="80">
        <v>4070</v>
      </c>
    </row>
    <row r="12" spans="1:8" ht="12.75">
      <c r="A12" s="82" t="s">
        <v>153</v>
      </c>
      <c r="B12" s="143">
        <v>19652</v>
      </c>
      <c r="C12" s="143"/>
      <c r="D12" s="74"/>
      <c r="E12" s="151" t="s">
        <v>134</v>
      </c>
      <c r="F12" s="143">
        <v>10861</v>
      </c>
      <c r="G12" s="147">
        <v>10452</v>
      </c>
      <c r="H12" s="80">
        <v>10254</v>
      </c>
    </row>
    <row r="13" spans="1:8" ht="12.75">
      <c r="A13" s="83" t="s">
        <v>197</v>
      </c>
      <c r="B13" s="143"/>
      <c r="C13" s="143"/>
      <c r="D13" s="74">
        <v>136</v>
      </c>
      <c r="E13" s="151" t="s">
        <v>135</v>
      </c>
      <c r="F13" s="143"/>
      <c r="G13" s="147"/>
      <c r="H13" s="80"/>
    </row>
    <row r="14" spans="1:8" ht="12.75">
      <c r="A14" s="83"/>
      <c r="B14" s="143"/>
      <c r="C14" s="143"/>
      <c r="D14" s="74"/>
      <c r="E14" s="151" t="s">
        <v>154</v>
      </c>
      <c r="F14" s="143"/>
      <c r="G14" s="147"/>
      <c r="H14" s="80">
        <v>140</v>
      </c>
    </row>
    <row r="15" spans="1:8" ht="12.75">
      <c r="A15" s="83"/>
      <c r="B15" s="143"/>
      <c r="C15" s="143"/>
      <c r="D15" s="74"/>
      <c r="E15" s="151" t="s">
        <v>155</v>
      </c>
      <c r="F15" s="143"/>
      <c r="G15" s="147">
        <v>456</v>
      </c>
      <c r="H15" s="80"/>
    </row>
    <row r="16" spans="1:8" ht="12.75">
      <c r="A16" s="83"/>
      <c r="B16" s="143"/>
      <c r="C16" s="143"/>
      <c r="D16" s="74"/>
      <c r="E16" s="151"/>
      <c r="F16" s="143"/>
      <c r="G16" s="147"/>
      <c r="H16" s="80"/>
    </row>
    <row r="17" spans="1:8" ht="12.75" customHeight="1">
      <c r="A17" s="440" t="s">
        <v>539</v>
      </c>
      <c r="B17" s="441">
        <f>SUM(B6:B16)</f>
        <v>177207</v>
      </c>
      <c r="C17" s="441">
        <f>SUM(C6:C16)</f>
        <v>173161</v>
      </c>
      <c r="D17" s="442">
        <f>SUM(D6:D16)</f>
        <v>176721</v>
      </c>
      <c r="E17" s="443" t="s">
        <v>540</v>
      </c>
      <c r="F17" s="441">
        <f>SUM(F6:F16)</f>
        <v>182373</v>
      </c>
      <c r="G17" s="441">
        <f>SUM(G6:G16)</f>
        <v>183608</v>
      </c>
      <c r="H17" s="442">
        <f>SUM(H6:H16)</f>
        <v>179992</v>
      </c>
    </row>
    <row r="18" spans="1:8" ht="12.75">
      <c r="A18" s="440" t="s">
        <v>139</v>
      </c>
      <c r="B18" s="444">
        <f>IF(((F17-B17)&gt;0),F17-B17,"----")</f>
        <v>5166</v>
      </c>
      <c r="C18" s="444">
        <f>IF(((G17-C17)&gt;0),G17-C17,"----")</f>
        <v>10447</v>
      </c>
      <c r="D18" s="445">
        <f>IF(((H17-D17)&gt;0),H17-D17,"----")</f>
        <v>3271</v>
      </c>
      <c r="E18" s="440" t="s">
        <v>140</v>
      </c>
      <c r="F18" s="444" t="str">
        <f>IF(((J17-F17)&gt;0),J17-F17,"----")</f>
        <v>----</v>
      </c>
      <c r="G18" s="444" t="str">
        <f>IF(((K17-G17)&gt;0),K17-G17,"----")</f>
        <v>----</v>
      </c>
      <c r="H18" s="445" t="str">
        <f>IF(((L17-H17)&gt;0),L17-H17,"----")</f>
        <v>----</v>
      </c>
    </row>
    <row r="19" spans="1:8" ht="12.75">
      <c r="A19" s="82" t="s">
        <v>185</v>
      </c>
      <c r="B19" s="446"/>
      <c r="C19" s="446">
        <v>2165</v>
      </c>
      <c r="D19" s="447">
        <v>2343</v>
      </c>
      <c r="E19" s="83" t="s">
        <v>137</v>
      </c>
      <c r="F19" s="143"/>
      <c r="G19" s="147"/>
      <c r="H19" s="80">
        <v>-1868</v>
      </c>
    </row>
    <row r="20" spans="1:8" ht="12.75">
      <c r="A20" s="83" t="s">
        <v>137</v>
      </c>
      <c r="B20" s="143"/>
      <c r="C20" s="143"/>
      <c r="D20" s="74"/>
      <c r="E20" s="83"/>
      <c r="F20" s="143"/>
      <c r="G20" s="147"/>
      <c r="H20" s="80"/>
    </row>
    <row r="21" spans="1:8" ht="17.25" customHeight="1">
      <c r="A21" s="76" t="s">
        <v>143</v>
      </c>
      <c r="B21" s="144">
        <f>B17+B19+B20</f>
        <v>177207</v>
      </c>
      <c r="C21" s="144">
        <f>C17+C19+C20</f>
        <v>175326</v>
      </c>
      <c r="D21" s="77">
        <f>D17+D19+D20</f>
        <v>179064</v>
      </c>
      <c r="E21" s="76" t="s">
        <v>144</v>
      </c>
      <c r="F21" s="144">
        <f>F17+F19</f>
        <v>182373</v>
      </c>
      <c r="G21" s="144">
        <f>G17+G19</f>
        <v>183608</v>
      </c>
      <c r="H21" s="77">
        <f>H17+H19</f>
        <v>178124</v>
      </c>
    </row>
    <row r="22" spans="1:8" ht="13.5" thickBot="1">
      <c r="A22" s="78" t="s">
        <v>139</v>
      </c>
      <c r="B22" s="145">
        <f>IF(((F21-B21)&gt;0),F21-B21,"----")</f>
        <v>5166</v>
      </c>
      <c r="C22" s="145">
        <f>IF(((G21-C21)&gt;0),G21-C21,"----")</f>
        <v>8282</v>
      </c>
      <c r="D22" s="79" t="str">
        <f>IF(((H21-D21)&gt;0),H21-D21,"----")</f>
        <v>----</v>
      </c>
      <c r="E22" s="78" t="s">
        <v>140</v>
      </c>
      <c r="F22" s="145" t="str">
        <f>IF(((B21-F21)&gt;0),B21-F21,"----")</f>
        <v>----</v>
      </c>
      <c r="G22" s="145" t="str">
        <f>IF(((C21-G21)&gt;0),C21-G21,"----")</f>
        <v>----</v>
      </c>
      <c r="H22" s="79">
        <f>IF(((D21-H21)&gt;0),D21-H21,"----")</f>
        <v>940</v>
      </c>
    </row>
    <row r="23" spans="1:6" ht="12.75">
      <c r="A23" s="71"/>
      <c r="B23" s="72"/>
      <c r="C23" s="72"/>
      <c r="D23" s="72"/>
      <c r="E23" s="71"/>
      <c r="F23" s="72"/>
    </row>
    <row r="24" spans="1:8" ht="36.75" customHeight="1">
      <c r="A24" s="370" t="s">
        <v>145</v>
      </c>
      <c r="B24" s="370"/>
      <c r="C24" s="370"/>
      <c r="D24" s="370"/>
      <c r="E24" s="370"/>
      <c r="F24" s="370"/>
      <c r="G24" s="370"/>
      <c r="H24" s="370"/>
    </row>
    <row r="25" spans="1:6" ht="10.5" customHeight="1">
      <c r="A25" s="64"/>
      <c r="B25" s="65"/>
      <c r="C25" s="65"/>
      <c r="D25" s="65"/>
      <c r="E25" s="65"/>
      <c r="F25" s="65"/>
    </row>
    <row r="26" ht="14.25" thickBot="1">
      <c r="G26" s="68" t="s">
        <v>125</v>
      </c>
    </row>
    <row r="27" spans="1:8" ht="12.75">
      <c r="A27" s="371" t="s">
        <v>126</v>
      </c>
      <c r="B27" s="372"/>
      <c r="C27" s="372"/>
      <c r="D27" s="373"/>
      <c r="E27" s="371" t="s">
        <v>127</v>
      </c>
      <c r="F27" s="372"/>
      <c r="G27" s="372"/>
      <c r="H27" s="373"/>
    </row>
    <row r="28" spans="1:8" s="69" customFormat="1" ht="38.25">
      <c r="A28" s="73" t="s">
        <v>128</v>
      </c>
      <c r="B28" s="142" t="s">
        <v>150</v>
      </c>
      <c r="C28" s="152" t="s">
        <v>180</v>
      </c>
      <c r="D28" s="152" t="s">
        <v>196</v>
      </c>
      <c r="E28" s="73" t="s">
        <v>128</v>
      </c>
      <c r="F28" s="142" t="s">
        <v>150</v>
      </c>
      <c r="G28" s="152" t="s">
        <v>180</v>
      </c>
      <c r="H28" s="437" t="s">
        <v>196</v>
      </c>
    </row>
    <row r="29" spans="1:8" ht="24">
      <c r="A29" s="82" t="s">
        <v>141</v>
      </c>
      <c r="B29" s="143">
        <v>5500</v>
      </c>
      <c r="C29" s="143">
        <v>4500</v>
      </c>
      <c r="D29" s="74">
        <v>4500</v>
      </c>
      <c r="E29" s="82" t="s">
        <v>159</v>
      </c>
      <c r="F29" s="143">
        <v>7466</v>
      </c>
      <c r="G29" s="147">
        <v>2031</v>
      </c>
      <c r="H29" s="80">
        <v>2044</v>
      </c>
    </row>
    <row r="30" spans="1:8" ht="12.75">
      <c r="A30" s="82" t="s">
        <v>187</v>
      </c>
      <c r="B30" s="143">
        <v>4580</v>
      </c>
      <c r="C30" s="143">
        <v>7548</v>
      </c>
      <c r="D30" s="74">
        <v>7548</v>
      </c>
      <c r="E30" s="82" t="s">
        <v>160</v>
      </c>
      <c r="F30" s="143">
        <v>3220</v>
      </c>
      <c r="G30" s="147">
        <v>12219</v>
      </c>
      <c r="H30" s="80">
        <v>12176</v>
      </c>
    </row>
    <row r="31" spans="1:8" ht="12.75">
      <c r="A31" s="82" t="s">
        <v>156</v>
      </c>
      <c r="B31" s="143"/>
      <c r="C31" s="143"/>
      <c r="D31" s="74"/>
      <c r="E31" s="82" t="s">
        <v>188</v>
      </c>
      <c r="F31" s="143">
        <v>200</v>
      </c>
      <c r="G31" s="147">
        <v>400</v>
      </c>
      <c r="H31" s="80">
        <v>400</v>
      </c>
    </row>
    <row r="32" spans="1:8" ht="24">
      <c r="A32" s="82" t="s">
        <v>157</v>
      </c>
      <c r="B32" s="143">
        <v>7000</v>
      </c>
      <c r="C32" s="143">
        <v>10900</v>
      </c>
      <c r="D32" s="74">
        <v>11909</v>
      </c>
      <c r="E32" s="82" t="s">
        <v>142</v>
      </c>
      <c r="F32" s="143">
        <v>500</v>
      </c>
      <c r="G32" s="147">
        <v>50</v>
      </c>
      <c r="H32" s="80">
        <v>50</v>
      </c>
    </row>
    <row r="33" spans="1:8" ht="12.75" customHeight="1">
      <c r="A33" s="82"/>
      <c r="B33" s="143"/>
      <c r="C33" s="143"/>
      <c r="D33" s="74"/>
      <c r="E33" s="82" t="s">
        <v>189</v>
      </c>
      <c r="F33" s="143"/>
      <c r="G33" s="147"/>
      <c r="H33" s="80"/>
    </row>
    <row r="34" spans="1:8" ht="12.75">
      <c r="A34" s="82"/>
      <c r="B34" s="143"/>
      <c r="C34" s="143"/>
      <c r="D34" s="74"/>
      <c r="E34" s="82"/>
      <c r="F34" s="143"/>
      <c r="G34" s="147"/>
      <c r="H34" s="80"/>
    </row>
    <row r="35" spans="1:8" ht="12.75" customHeight="1">
      <c r="A35" s="450" t="s">
        <v>541</v>
      </c>
      <c r="B35" s="441">
        <f>SUM(B29:B34)</f>
        <v>17080</v>
      </c>
      <c r="C35" s="441">
        <f>SUM(C29:C34)</f>
        <v>22948</v>
      </c>
      <c r="D35" s="441">
        <f>SUM(D29:D34)</f>
        <v>23957</v>
      </c>
      <c r="E35" s="440" t="s">
        <v>542</v>
      </c>
      <c r="F35" s="441">
        <f>SUM(F29:F34)</f>
        <v>11386</v>
      </c>
      <c r="G35" s="441">
        <f>SUM(G29:G34)</f>
        <v>14700</v>
      </c>
      <c r="H35" s="442">
        <f>SUM(H29:H34)</f>
        <v>14670</v>
      </c>
    </row>
    <row r="36" spans="1:8" ht="12.75" customHeight="1">
      <c r="A36" s="450" t="s">
        <v>139</v>
      </c>
      <c r="B36" s="444" t="str">
        <f>IF(((F35-B35)&gt;0),F35-B35,"----")</f>
        <v>----</v>
      </c>
      <c r="C36" s="444" t="str">
        <f>IF(((G35-C35)&gt;0),G35-C35,"----")</f>
        <v>----</v>
      </c>
      <c r="D36" s="445" t="str">
        <f>IF(((H35-D35)&gt;0),H35-D35,"----")</f>
        <v>----</v>
      </c>
      <c r="E36" s="440" t="s">
        <v>140</v>
      </c>
      <c r="F36" s="444">
        <f>IF(((B35-F35)&gt;0),B35-F35,"----")</f>
        <v>5694</v>
      </c>
      <c r="G36" s="444">
        <f>IF(((C35-G35)&gt;0),C35-G35,"----")</f>
        <v>8248</v>
      </c>
      <c r="H36" s="445">
        <f>IF(((D35-H35)&gt;0),D35-H35,"----")</f>
        <v>9287</v>
      </c>
    </row>
    <row r="37" spans="1:8" ht="12.75">
      <c r="A37" s="82"/>
      <c r="B37" s="446"/>
      <c r="C37" s="446"/>
      <c r="D37" s="447"/>
      <c r="E37" s="83"/>
      <c r="F37" s="446"/>
      <c r="G37" s="448"/>
      <c r="H37" s="449"/>
    </row>
    <row r="38" spans="1:8" ht="12.75" customHeight="1">
      <c r="A38" s="82" t="s">
        <v>543</v>
      </c>
      <c r="B38" s="143"/>
      <c r="C38" s="143">
        <v>2143</v>
      </c>
      <c r="D38" s="74">
        <v>5332</v>
      </c>
      <c r="E38" s="83" t="s">
        <v>161</v>
      </c>
      <c r="F38" s="143">
        <v>528</v>
      </c>
      <c r="G38" s="147">
        <v>2109</v>
      </c>
      <c r="H38" s="80">
        <v>2109</v>
      </c>
    </row>
    <row r="39" spans="1:8" ht="12.75">
      <c r="A39" s="82"/>
      <c r="B39" s="143"/>
      <c r="C39" s="143"/>
      <c r="D39" s="74"/>
      <c r="E39" s="83"/>
      <c r="F39" s="143"/>
      <c r="G39" s="147"/>
      <c r="H39" s="80"/>
    </row>
    <row r="40" spans="1:8" ht="24">
      <c r="A40" s="76" t="s">
        <v>147</v>
      </c>
      <c r="B40" s="144">
        <f>B35+B38</f>
        <v>17080</v>
      </c>
      <c r="C40" s="144">
        <f>C35+C38</f>
        <v>25091</v>
      </c>
      <c r="D40" s="144">
        <f>D35+D38</f>
        <v>29289</v>
      </c>
      <c r="E40" s="76" t="s">
        <v>190</v>
      </c>
      <c r="F40" s="144">
        <f>F35+F38</f>
        <v>11914</v>
      </c>
      <c r="G40" s="144">
        <f>G35+G38</f>
        <v>16809</v>
      </c>
      <c r="H40" s="77">
        <f>H35+H38</f>
        <v>16779</v>
      </c>
    </row>
    <row r="41" spans="1:8" ht="13.5" thickBot="1">
      <c r="A41" s="78" t="s">
        <v>139</v>
      </c>
      <c r="B41" s="145" t="str">
        <f>IF(((F40-B40)&gt;0),F40-B40,"----")</f>
        <v>----</v>
      </c>
      <c r="C41" s="145" t="str">
        <f>IF(((G40-C40)&gt;0),G40-C40,"----")</f>
        <v>----</v>
      </c>
      <c r="D41" s="79" t="str">
        <f>IF(((H40-D40)&gt;0),H40-D40,"----")</f>
        <v>----</v>
      </c>
      <c r="E41" s="78" t="s">
        <v>140</v>
      </c>
      <c r="F41" s="145">
        <f>IF(((B40-F40)&gt;0),B40-F40,"----")</f>
        <v>5166</v>
      </c>
      <c r="G41" s="148">
        <f>IF(((C40-G40)&gt;0),C40-G40,"----")</f>
        <v>8282</v>
      </c>
      <c r="H41" s="79">
        <f>IF(((D40-H40)&gt;0),D40-H40,"----")</f>
        <v>12510</v>
      </c>
    </row>
    <row r="42" ht="13.5" thickBot="1"/>
    <row r="43" spans="1:8" ht="12.75" customHeight="1" thickBot="1">
      <c r="A43" s="451" t="s">
        <v>544</v>
      </c>
      <c r="B43" s="452">
        <f>B17+B35</f>
        <v>194287</v>
      </c>
      <c r="C43" s="452">
        <f>C17+C35</f>
        <v>196109</v>
      </c>
      <c r="D43" s="453">
        <f>D17+D35</f>
        <v>200678</v>
      </c>
      <c r="E43" s="454" t="s">
        <v>545</v>
      </c>
      <c r="F43" s="452">
        <f>F17+F35</f>
        <v>193759</v>
      </c>
      <c r="G43" s="452">
        <f>G17+G35</f>
        <v>198308</v>
      </c>
      <c r="H43" s="453">
        <f>H17+H35</f>
        <v>194662</v>
      </c>
    </row>
    <row r="44" ht="13.5" thickBot="1"/>
    <row r="45" spans="1:8" ht="13.5" thickBot="1">
      <c r="A45" s="84" t="s">
        <v>148</v>
      </c>
      <c r="B45" s="149">
        <f>B21+B40</f>
        <v>194287</v>
      </c>
      <c r="C45" s="150">
        <f>C21+C40</f>
        <v>200417</v>
      </c>
      <c r="D45" s="85">
        <f>D21+D40</f>
        <v>208353</v>
      </c>
      <c r="E45" s="86" t="s">
        <v>149</v>
      </c>
      <c r="F45" s="150">
        <f>F21+F40</f>
        <v>194287</v>
      </c>
      <c r="G45" s="150">
        <f>G21+G40</f>
        <v>200417</v>
      </c>
      <c r="H45" s="150">
        <f>H21+H40</f>
        <v>194903</v>
      </c>
    </row>
  </sheetData>
  <sheetProtection/>
  <mergeCells count="6">
    <mergeCell ref="A1:H1"/>
    <mergeCell ref="A27:D27"/>
    <mergeCell ref="A4:D4"/>
    <mergeCell ref="E4:H4"/>
    <mergeCell ref="E27:H27"/>
    <mergeCell ref="A24:H24"/>
  </mergeCells>
  <printOptions horizontalCentered="1"/>
  <pageMargins left="0.07874015748031496" right="0.07874015748031496" top="0.8661417322834646" bottom="0.4724409448818898" header="0.5905511811023623" footer="0.5118110236220472"/>
  <pageSetup horizontalDpi="300" verticalDpi="300" orientation="portrait" paperSize="9" scale="105" r:id="rId1"/>
  <headerFooter alignWithMargins="0">
    <oddHeader>&amp;L&amp;F&amp;R&amp;"Times New Roman CE,Normál"&amp;8 &amp;10 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F7" sqref="F7:F22"/>
    </sheetView>
  </sheetViews>
  <sheetFormatPr defaultColWidth="9.00390625" defaultRowHeight="12.75"/>
  <cols>
    <col min="1" max="1" width="40.375" style="67" customWidth="1"/>
    <col min="2" max="2" width="9.875" style="66" customWidth="1"/>
    <col min="3" max="3" width="11.125" style="66" customWidth="1"/>
    <col min="4" max="4" width="11.375" style="66" customWidth="1"/>
    <col min="5" max="7" width="11.25390625" style="66" customWidth="1"/>
    <col min="8" max="8" width="16.125" style="93" customWidth="1"/>
    <col min="9" max="10" width="11.00390625" style="66" customWidth="1"/>
    <col min="11" max="11" width="11.875" style="66" customWidth="1"/>
    <col min="12" max="16384" width="8.00390625" style="66" customWidth="1"/>
  </cols>
  <sheetData>
    <row r="2" spans="1:8" ht="15.75">
      <c r="A2" s="370" t="s">
        <v>162</v>
      </c>
      <c r="B2" s="377"/>
      <c r="C2" s="377"/>
      <c r="D2" s="377"/>
      <c r="E2" s="377"/>
      <c r="F2" s="377"/>
      <c r="G2" s="377"/>
      <c r="H2" s="377"/>
    </row>
    <row r="3" spans="1:8" ht="12.75">
      <c r="A3" s="378"/>
      <c r="B3" s="378"/>
      <c r="C3" s="378"/>
      <c r="D3" s="378"/>
      <c r="E3" s="378"/>
      <c r="F3" s="378"/>
      <c r="G3" s="378"/>
      <c r="H3" s="378"/>
    </row>
    <row r="4" ht="21.75" customHeight="1" thickBot="1">
      <c r="H4" s="87" t="s">
        <v>125</v>
      </c>
    </row>
    <row r="5" spans="1:8" s="69" customFormat="1" ht="51.75" customHeight="1">
      <c r="A5" s="81" t="s">
        <v>163</v>
      </c>
      <c r="B5" s="88" t="s">
        <v>164</v>
      </c>
      <c r="C5" s="88" t="s">
        <v>165</v>
      </c>
      <c r="D5" s="88" t="s">
        <v>172</v>
      </c>
      <c r="E5" s="88" t="s">
        <v>192</v>
      </c>
      <c r="F5" s="162" t="s">
        <v>180</v>
      </c>
      <c r="G5" s="162" t="s">
        <v>196</v>
      </c>
      <c r="H5" s="89" t="s">
        <v>171</v>
      </c>
    </row>
    <row r="6" spans="1:8" s="93" customFormat="1" ht="12" customHeight="1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153">
        <v>6</v>
      </c>
      <c r="G6" s="153">
        <v>7</v>
      </c>
      <c r="H6" s="92" t="s">
        <v>193</v>
      </c>
    </row>
    <row r="7" spans="1:8" ht="18" customHeight="1">
      <c r="A7" s="94" t="s">
        <v>173</v>
      </c>
      <c r="B7" s="95">
        <v>1524</v>
      </c>
      <c r="C7" s="96">
        <v>2012</v>
      </c>
      <c r="D7" s="95"/>
      <c r="E7" s="95">
        <v>1524</v>
      </c>
      <c r="F7" s="95">
        <v>1524</v>
      </c>
      <c r="G7" s="154">
        <v>1355</v>
      </c>
      <c r="H7" s="97">
        <f>B7-D7-E7</f>
        <v>0</v>
      </c>
    </row>
    <row r="8" spans="1:8" ht="18" customHeight="1">
      <c r="A8" s="75" t="s">
        <v>166</v>
      </c>
      <c r="B8" s="70">
        <v>2032</v>
      </c>
      <c r="C8" s="98">
        <v>2012</v>
      </c>
      <c r="D8" s="70"/>
      <c r="E8" s="70">
        <v>2032</v>
      </c>
      <c r="F8" s="70"/>
      <c r="G8" s="143"/>
      <c r="H8" s="99">
        <f>B8-D8-E8</f>
        <v>0</v>
      </c>
    </row>
    <row r="9" spans="1:8" ht="18" customHeight="1">
      <c r="A9" s="75" t="s">
        <v>167</v>
      </c>
      <c r="B9" s="70">
        <v>2794</v>
      </c>
      <c r="C9" s="98">
        <v>2012</v>
      </c>
      <c r="D9" s="70"/>
      <c r="E9" s="70">
        <v>2794</v>
      </c>
      <c r="F9" s="70"/>
      <c r="G9" s="143"/>
      <c r="H9" s="99"/>
    </row>
    <row r="10" spans="1:8" ht="18" customHeight="1">
      <c r="A10" s="75" t="s">
        <v>176</v>
      </c>
      <c r="B10" s="70">
        <v>1600</v>
      </c>
      <c r="C10" s="98">
        <v>2010</v>
      </c>
      <c r="D10" s="70">
        <v>1500</v>
      </c>
      <c r="E10" s="70">
        <v>100</v>
      </c>
      <c r="F10" s="70">
        <v>100</v>
      </c>
      <c r="G10" s="143"/>
      <c r="H10" s="99"/>
    </row>
    <row r="11" spans="1:8" ht="18" customHeight="1">
      <c r="A11" s="75" t="s">
        <v>177</v>
      </c>
      <c r="B11" s="70">
        <v>1016</v>
      </c>
      <c r="C11" s="98">
        <v>2012</v>
      </c>
      <c r="D11" s="70"/>
      <c r="E11" s="70">
        <v>1016</v>
      </c>
      <c r="F11" s="70"/>
      <c r="G11" s="143"/>
      <c r="H11" s="99"/>
    </row>
    <row r="12" spans="1:8" ht="18" customHeight="1">
      <c r="A12" s="75" t="s">
        <v>194</v>
      </c>
      <c r="B12" s="70"/>
      <c r="C12" s="98"/>
      <c r="D12" s="70"/>
      <c r="E12" s="70"/>
      <c r="F12" s="70">
        <v>407</v>
      </c>
      <c r="G12" s="143">
        <v>689</v>
      </c>
      <c r="H12" s="99"/>
    </row>
    <row r="13" spans="1:8" s="104" customFormat="1" ht="18" customHeight="1">
      <c r="A13" s="100" t="s">
        <v>168</v>
      </c>
      <c r="B13" s="101">
        <f>SUM(B7:B12)</f>
        <v>8966</v>
      </c>
      <c r="C13" s="102"/>
      <c r="D13" s="101">
        <f>SUM(D7:D12)</f>
        <v>1500</v>
      </c>
      <c r="E13" s="101">
        <f>SUM(E7:E12)</f>
        <v>7466</v>
      </c>
      <c r="F13" s="101">
        <f>SUM(F7:F12)</f>
        <v>2031</v>
      </c>
      <c r="G13" s="101">
        <f>SUM(G7:G12)</f>
        <v>2044</v>
      </c>
      <c r="H13" s="103">
        <f>B13-D13-E13</f>
        <v>0</v>
      </c>
    </row>
    <row r="14" spans="1:8" ht="18" customHeight="1">
      <c r="A14" s="75"/>
      <c r="B14" s="70"/>
      <c r="C14" s="98"/>
      <c r="D14" s="70"/>
      <c r="E14" s="70"/>
      <c r="F14" s="143"/>
      <c r="G14" s="143"/>
      <c r="H14" s="99"/>
    </row>
    <row r="15" spans="1:8" ht="18" customHeight="1" thickBot="1">
      <c r="A15" s="105"/>
      <c r="B15" s="106"/>
      <c r="C15" s="107"/>
      <c r="D15" s="106"/>
      <c r="E15" s="106"/>
      <c r="F15" s="155"/>
      <c r="G15" s="155"/>
      <c r="H15" s="108">
        <f>B15-D15-E15</f>
        <v>0</v>
      </c>
    </row>
    <row r="16" spans="1:8" ht="18" customHeight="1">
      <c r="A16" s="109" t="s">
        <v>169</v>
      </c>
      <c r="B16" s="95"/>
      <c r="C16" s="96"/>
      <c r="D16" s="95"/>
      <c r="E16" s="95"/>
      <c r="F16" s="154"/>
      <c r="G16" s="154"/>
      <c r="H16" s="97">
        <f>B16-D16-E16</f>
        <v>0</v>
      </c>
    </row>
    <row r="17" spans="1:8" ht="18" customHeight="1">
      <c r="A17" s="75" t="s">
        <v>174</v>
      </c>
      <c r="B17" s="70">
        <v>2032</v>
      </c>
      <c r="C17" s="98">
        <v>2012</v>
      </c>
      <c r="D17" s="70"/>
      <c r="E17" s="70">
        <v>2032</v>
      </c>
      <c r="F17" s="70">
        <v>3861</v>
      </c>
      <c r="G17" s="143">
        <v>3853</v>
      </c>
      <c r="H17" s="99">
        <f>B17-D17-E17</f>
        <v>0</v>
      </c>
    </row>
    <row r="18" spans="1:8" ht="18" customHeight="1">
      <c r="A18" s="120" t="s">
        <v>175</v>
      </c>
      <c r="B18" s="121">
        <v>1188</v>
      </c>
      <c r="C18" s="122">
        <v>2012</v>
      </c>
      <c r="D18" s="121"/>
      <c r="E18" s="121">
        <v>1188</v>
      </c>
      <c r="F18" s="121">
        <v>2234</v>
      </c>
      <c r="G18" s="156">
        <v>2199</v>
      </c>
      <c r="H18" s="111"/>
    </row>
    <row r="19" spans="1:8" s="161" customFormat="1" ht="18" customHeight="1">
      <c r="A19" s="110" t="s">
        <v>191</v>
      </c>
      <c r="B19" s="157">
        <v>2143</v>
      </c>
      <c r="C19" s="158">
        <v>2012</v>
      </c>
      <c r="D19" s="157"/>
      <c r="E19" s="157"/>
      <c r="F19" s="159">
        <v>6124</v>
      </c>
      <c r="G19" s="159">
        <v>6124</v>
      </c>
      <c r="H19" s="160"/>
    </row>
    <row r="20" spans="1:8" s="104" customFormat="1" ht="18" customHeight="1" thickBot="1">
      <c r="A20" s="112" t="s">
        <v>170</v>
      </c>
      <c r="B20" s="113">
        <f>SUM(B17:B19)</f>
        <v>5363</v>
      </c>
      <c r="C20" s="114"/>
      <c r="D20" s="113">
        <f>SUM(D17:D17)</f>
        <v>0</v>
      </c>
      <c r="E20" s="113">
        <f>SUM(E17:E19)</f>
        <v>3220</v>
      </c>
      <c r="F20" s="113">
        <f>SUM(F17:F19)</f>
        <v>12219</v>
      </c>
      <c r="G20" s="113">
        <f>SUM(G17:G19)</f>
        <v>12176</v>
      </c>
      <c r="H20" s="115">
        <f>SUM(H17:H17)</f>
        <v>0</v>
      </c>
    </row>
    <row r="21" spans="1:8" ht="18" customHeight="1">
      <c r="A21" s="75"/>
      <c r="B21" s="70"/>
      <c r="C21" s="98"/>
      <c r="D21" s="70"/>
      <c r="E21" s="70"/>
      <c r="F21" s="143"/>
      <c r="G21" s="143"/>
      <c r="H21" s="99">
        <f>B21-D21-E21</f>
        <v>0</v>
      </c>
    </row>
    <row r="22" spans="1:8" s="104" customFormat="1" ht="18" customHeight="1" thickBot="1">
      <c r="A22" s="116" t="s">
        <v>138</v>
      </c>
      <c r="B22" s="117">
        <f>B13+B20</f>
        <v>14329</v>
      </c>
      <c r="C22" s="118"/>
      <c r="D22" s="117">
        <f>D13+D20</f>
        <v>1500</v>
      </c>
      <c r="E22" s="117">
        <f>E13+E20</f>
        <v>10686</v>
      </c>
      <c r="F22" s="117">
        <f>F13+F20</f>
        <v>14250</v>
      </c>
      <c r="G22" s="117">
        <f>G13+G20</f>
        <v>14220</v>
      </c>
      <c r="H22" s="119">
        <f>H13+H20</f>
        <v>0</v>
      </c>
    </row>
  </sheetData>
  <sheetProtection/>
  <mergeCells count="2">
    <mergeCell ref="A2:H2"/>
    <mergeCell ref="A3:H3"/>
  </mergeCells>
  <printOptions horizontalCentered="1"/>
  <pageMargins left="0.9055118110236221" right="0.5118110236220472" top="1.220472440944882" bottom="0.4330708661417323" header="0.6299212598425197" footer="0.31496062992125984"/>
  <pageSetup horizontalDpi="300" verticalDpi="300" orientation="landscape" paperSize="9" scale="105" r:id="rId1"/>
  <headerFooter alignWithMargins="0">
    <oddHeader xml:space="preserve">&amp;L&amp;"Times New Roman,Normál"&amp;F&amp;R&amp;"Times New Roman CE,Normál"3. számú melléklet
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16"/>
  <sheetViews>
    <sheetView workbookViewId="0" topLeftCell="B1">
      <selection activeCell="C11" sqref="C11"/>
    </sheetView>
  </sheetViews>
  <sheetFormatPr defaultColWidth="9.00390625" defaultRowHeight="12.75"/>
  <cols>
    <col min="1" max="1" width="5.125" style="0" customWidth="1"/>
    <col min="2" max="2" width="34.625" style="339" customWidth="1"/>
    <col min="3" max="3" width="9.625" style="0" customWidth="1"/>
    <col min="4" max="4" width="10.875" style="0" customWidth="1"/>
    <col min="5" max="5" width="10.75390625" style="0" customWidth="1"/>
    <col min="6" max="6" width="12.375" style="0" customWidth="1"/>
    <col min="7" max="7" width="12.125" style="0" customWidth="1"/>
  </cols>
  <sheetData>
    <row r="4" spans="2:7" ht="33.75" customHeight="1">
      <c r="B4" s="381" t="s">
        <v>486</v>
      </c>
      <c r="C4" s="381"/>
      <c r="D4" s="381"/>
      <c r="E4" s="381"/>
      <c r="F4" s="381"/>
      <c r="G4" s="381"/>
    </row>
    <row r="6" spans="6:7" ht="12.75">
      <c r="F6" s="382" t="s">
        <v>487</v>
      </c>
      <c r="G6" s="382"/>
    </row>
    <row r="7" spans="1:7" ht="12.75">
      <c r="A7" s="379" t="s">
        <v>488</v>
      </c>
      <c r="B7" s="368" t="s">
        <v>128</v>
      </c>
      <c r="C7" s="365" t="s">
        <v>489</v>
      </c>
      <c r="D7" s="365"/>
      <c r="E7" s="365"/>
      <c r="F7" s="365"/>
      <c r="G7" s="366" t="s">
        <v>490</v>
      </c>
    </row>
    <row r="8" spans="1:7" s="344" customFormat="1" ht="30" customHeight="1">
      <c r="A8" s="380"/>
      <c r="B8" s="368"/>
      <c r="C8" s="343" t="s">
        <v>212</v>
      </c>
      <c r="D8" s="343" t="s">
        <v>213</v>
      </c>
      <c r="E8" s="343" t="s">
        <v>214</v>
      </c>
      <c r="F8" s="343" t="s">
        <v>491</v>
      </c>
      <c r="G8" s="367"/>
    </row>
    <row r="9" spans="1:7" s="347" customFormat="1" ht="11.25">
      <c r="A9" s="345">
        <v>1</v>
      </c>
      <c r="B9" s="346">
        <v>2</v>
      </c>
      <c r="C9" s="345">
        <v>3</v>
      </c>
      <c r="D9" s="345">
        <v>4</v>
      </c>
      <c r="E9" s="345">
        <v>5</v>
      </c>
      <c r="F9" s="345">
        <v>6</v>
      </c>
      <c r="G9" s="345">
        <v>7</v>
      </c>
    </row>
    <row r="10" spans="1:7" s="351" customFormat="1" ht="12.75">
      <c r="A10" s="348" t="s">
        <v>200</v>
      </c>
      <c r="B10" s="349" t="s">
        <v>492</v>
      </c>
      <c r="C10" s="350">
        <v>2109</v>
      </c>
      <c r="D10" s="350"/>
      <c r="E10" s="350"/>
      <c r="F10" s="350"/>
      <c r="G10" s="350">
        <f>SUM(C10:F10)</f>
        <v>2109</v>
      </c>
    </row>
    <row r="11" spans="1:7" s="351" customFormat="1" ht="12.75">
      <c r="A11" s="348" t="s">
        <v>201</v>
      </c>
      <c r="B11" s="349" t="s">
        <v>493</v>
      </c>
      <c r="C11" s="350">
        <v>50</v>
      </c>
      <c r="D11" s="350"/>
      <c r="E11" s="350"/>
      <c r="F11" s="350"/>
      <c r="G11" s="350">
        <f>SUM(C11:F11)</f>
        <v>50</v>
      </c>
    </row>
    <row r="12" spans="1:7" s="351" customFormat="1" ht="12.75">
      <c r="A12" s="348" t="s">
        <v>203</v>
      </c>
      <c r="B12" s="349"/>
      <c r="C12" s="350"/>
      <c r="D12" s="350"/>
      <c r="E12" s="350"/>
      <c r="F12" s="350"/>
      <c r="G12" s="350"/>
    </row>
    <row r="13" spans="1:7" s="351" customFormat="1" ht="12.75">
      <c r="A13" s="348" t="s">
        <v>204</v>
      </c>
      <c r="B13" s="349"/>
      <c r="C13" s="350"/>
      <c r="D13" s="350"/>
      <c r="E13" s="350"/>
      <c r="F13" s="350"/>
      <c r="G13" s="350"/>
    </row>
    <row r="14" spans="1:7" s="351" customFormat="1" ht="12.75">
      <c r="A14" s="348" t="s">
        <v>205</v>
      </c>
      <c r="B14" s="349"/>
      <c r="C14" s="350"/>
      <c r="D14" s="350"/>
      <c r="E14" s="350"/>
      <c r="F14" s="350"/>
      <c r="G14" s="350"/>
    </row>
    <row r="15" spans="1:7" s="351" customFormat="1" ht="12.75">
      <c r="A15" s="348" t="s">
        <v>206</v>
      </c>
      <c r="B15" s="349"/>
      <c r="C15" s="350"/>
      <c r="D15" s="350"/>
      <c r="E15" s="350"/>
      <c r="F15" s="350"/>
      <c r="G15" s="350"/>
    </row>
    <row r="16" spans="1:7" s="351" customFormat="1" ht="12.75">
      <c r="A16" s="348" t="s">
        <v>207</v>
      </c>
      <c r="B16" s="349" t="s">
        <v>494</v>
      </c>
      <c r="C16" s="350">
        <f>SUM(C10:C15)</f>
        <v>2159</v>
      </c>
      <c r="D16" s="350">
        <f>SUM(D10:D15)</f>
        <v>0</v>
      </c>
      <c r="E16" s="350">
        <f>SUM(E10:E15)</f>
        <v>0</v>
      </c>
      <c r="F16" s="350">
        <f>SUM(F10:F15)</f>
        <v>0</v>
      </c>
      <c r="G16" s="350">
        <f>SUM(G10:G15)</f>
        <v>2159</v>
      </c>
    </row>
  </sheetData>
  <mergeCells count="6">
    <mergeCell ref="A7:A8"/>
    <mergeCell ref="B4:G4"/>
    <mergeCell ref="F6:G6"/>
    <mergeCell ref="C7:F7"/>
    <mergeCell ref="G7:G8"/>
    <mergeCell ref="B7:B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&amp;L&amp;F&amp;R4.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D7" sqref="D7:E7"/>
    </sheetView>
  </sheetViews>
  <sheetFormatPr defaultColWidth="9.00390625" defaultRowHeight="12.75"/>
  <cols>
    <col min="1" max="1" width="7.625" style="0" customWidth="1"/>
    <col min="2" max="2" width="55.875" style="339" customWidth="1"/>
    <col min="3" max="4" width="15.25390625" style="339" customWidth="1"/>
    <col min="5" max="5" width="12.625" style="0" customWidth="1"/>
  </cols>
  <sheetData>
    <row r="4" spans="1:5" ht="33.75" customHeight="1">
      <c r="A4" s="381" t="s">
        <v>495</v>
      </c>
      <c r="B4" s="381"/>
      <c r="C4" s="381"/>
      <c r="D4" s="381"/>
      <c r="E4" s="381"/>
    </row>
    <row r="6" ht="12.75">
      <c r="E6" s="340" t="s">
        <v>487</v>
      </c>
    </row>
    <row r="7" spans="1:5" s="344" customFormat="1" ht="38.25">
      <c r="A7" s="341" t="s">
        <v>488</v>
      </c>
      <c r="B7" s="342" t="s">
        <v>496</v>
      </c>
      <c r="C7" s="352" t="s">
        <v>509</v>
      </c>
      <c r="D7" s="352" t="s">
        <v>510</v>
      </c>
      <c r="E7" s="352" t="s">
        <v>196</v>
      </c>
    </row>
    <row r="8" spans="1:5" s="344" customFormat="1" ht="18.75" customHeight="1">
      <c r="A8" s="341">
        <v>1</v>
      </c>
      <c r="B8" s="353">
        <v>2</v>
      </c>
      <c r="C8" s="354">
        <v>3</v>
      </c>
      <c r="D8" s="354">
        <v>4</v>
      </c>
      <c r="E8" s="354">
        <v>5</v>
      </c>
    </row>
    <row r="9" spans="1:5" s="351" customFormat="1" ht="12.75">
      <c r="A9" s="348" t="s">
        <v>200</v>
      </c>
      <c r="B9" s="349" t="s">
        <v>498</v>
      </c>
      <c r="C9" s="350">
        <v>17600</v>
      </c>
      <c r="D9" s="350">
        <v>26460</v>
      </c>
      <c r="E9" s="350">
        <v>26165</v>
      </c>
    </row>
    <row r="10" spans="1:5" s="351" customFormat="1" ht="12.75">
      <c r="A10" s="348" t="s">
        <v>201</v>
      </c>
      <c r="B10" s="349" t="s">
        <v>499</v>
      </c>
      <c r="C10" s="350"/>
      <c r="D10" s="350"/>
      <c r="E10" s="350"/>
    </row>
    <row r="11" spans="1:5" s="351" customFormat="1" ht="12.75">
      <c r="A11" s="348" t="s">
        <v>203</v>
      </c>
      <c r="B11" s="349" t="s">
        <v>500</v>
      </c>
      <c r="C11" s="350">
        <v>1500</v>
      </c>
      <c r="D11" s="350">
        <v>1500</v>
      </c>
      <c r="E11" s="350">
        <v>1806</v>
      </c>
    </row>
    <row r="12" spans="1:5" s="351" customFormat="1" ht="22.5">
      <c r="A12" s="348" t="s">
        <v>204</v>
      </c>
      <c r="B12" s="349" t="s">
        <v>501</v>
      </c>
      <c r="C12" s="350">
        <v>5500</v>
      </c>
      <c r="D12" s="350">
        <v>12048</v>
      </c>
      <c r="E12" s="350">
        <v>12048</v>
      </c>
    </row>
    <row r="13" spans="1:5" s="351" customFormat="1" ht="12.75">
      <c r="A13" s="348" t="s">
        <v>205</v>
      </c>
      <c r="B13" s="349" t="s">
        <v>502</v>
      </c>
      <c r="C13" s="350"/>
      <c r="D13" s="350"/>
      <c r="E13" s="350"/>
    </row>
    <row r="14" spans="1:5" s="351" customFormat="1" ht="12.75">
      <c r="A14" s="348" t="s">
        <v>206</v>
      </c>
      <c r="B14" s="349" t="s">
        <v>503</v>
      </c>
      <c r="C14" s="350"/>
      <c r="D14" s="350"/>
      <c r="E14" s="350"/>
    </row>
    <row r="15" spans="1:5" s="351" customFormat="1" ht="12.75">
      <c r="A15" s="348" t="s">
        <v>207</v>
      </c>
      <c r="B15" s="349" t="s">
        <v>504</v>
      </c>
      <c r="C15" s="350"/>
      <c r="D15" s="350"/>
      <c r="E15" s="350"/>
    </row>
    <row r="16" spans="1:5" ht="12.75">
      <c r="A16" s="383" t="s">
        <v>505</v>
      </c>
      <c r="B16" s="384"/>
      <c r="C16" s="350">
        <f>SUM(C9:C15)</f>
        <v>24600</v>
      </c>
      <c r="D16" s="350">
        <f>SUM(D9:D15)</f>
        <v>40008</v>
      </c>
      <c r="E16" s="350">
        <f>SUM(E9:E15)</f>
        <v>40019</v>
      </c>
    </row>
  </sheetData>
  <mergeCells count="2">
    <mergeCell ref="A4:E4"/>
    <mergeCell ref="A16:B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&amp;L&amp;F&amp;R5.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D12" sqref="D12"/>
    </sheetView>
  </sheetViews>
  <sheetFormatPr defaultColWidth="9.00390625" defaultRowHeight="12.75"/>
  <cols>
    <col min="1" max="1" width="7.625" style="0" customWidth="1"/>
    <col min="2" max="2" width="53.75390625" style="339" customWidth="1"/>
    <col min="3" max="3" width="14.00390625" style="0" customWidth="1"/>
    <col min="4" max="4" width="10.875" style="0" customWidth="1"/>
  </cols>
  <sheetData>
    <row r="4" spans="1:3" s="351" customFormat="1" ht="33.75" customHeight="1">
      <c r="A4" s="385" t="s">
        <v>506</v>
      </c>
      <c r="B4" s="385"/>
      <c r="C4" s="385"/>
    </row>
    <row r="6" ht="12.75">
      <c r="D6" s="340" t="s">
        <v>487</v>
      </c>
    </row>
    <row r="7" spans="1:5" s="363" customFormat="1" ht="38.25">
      <c r="A7" s="341" t="s">
        <v>488</v>
      </c>
      <c r="B7" s="342" t="s">
        <v>507</v>
      </c>
      <c r="C7" s="362" t="s">
        <v>497</v>
      </c>
      <c r="D7" s="362" t="s">
        <v>510</v>
      </c>
      <c r="E7" s="362" t="s">
        <v>196</v>
      </c>
    </row>
    <row r="8" spans="1:5" s="344" customFormat="1" ht="18.75" customHeight="1">
      <c r="A8" s="341">
        <v>1</v>
      </c>
      <c r="B8" s="353">
        <v>2</v>
      </c>
      <c r="C8" s="354">
        <v>3</v>
      </c>
      <c r="D8" s="341">
        <v>4</v>
      </c>
      <c r="E8" s="353">
        <v>5</v>
      </c>
    </row>
    <row r="9" spans="1:5" s="351" customFormat="1" ht="12.75">
      <c r="A9" s="348" t="s">
        <v>200</v>
      </c>
      <c r="B9" s="349"/>
      <c r="C9" s="350"/>
      <c r="D9" s="355"/>
      <c r="E9" s="355"/>
    </row>
    <row r="10" spans="1:5" s="351" customFormat="1" ht="12.75">
      <c r="A10" s="348" t="s">
        <v>201</v>
      </c>
      <c r="B10" s="349"/>
      <c r="C10" s="350"/>
      <c r="D10" s="355"/>
      <c r="E10" s="355"/>
    </row>
    <row r="11" spans="1:5" s="351" customFormat="1" ht="12.75">
      <c r="A11" s="348" t="s">
        <v>203</v>
      </c>
      <c r="B11" s="349"/>
      <c r="C11" s="350"/>
      <c r="D11" s="355"/>
      <c r="E11" s="355"/>
    </row>
    <row r="12" spans="1:5" s="351" customFormat="1" ht="12.75">
      <c r="A12" s="348" t="s">
        <v>204</v>
      </c>
      <c r="B12" s="349"/>
      <c r="C12" s="350"/>
      <c r="D12" s="355"/>
      <c r="E12" s="355"/>
    </row>
    <row r="13" spans="1:5" s="351" customFormat="1" ht="12.75">
      <c r="A13" s="348" t="s">
        <v>205</v>
      </c>
      <c r="B13" s="349"/>
      <c r="C13" s="350"/>
      <c r="D13" s="355"/>
      <c r="E13" s="355"/>
    </row>
    <row r="14" spans="1:5" s="351" customFormat="1" ht="12.75">
      <c r="A14" s="348" t="s">
        <v>206</v>
      </c>
      <c r="B14" s="349"/>
      <c r="C14" s="350"/>
      <c r="D14" s="355"/>
      <c r="E14" s="355"/>
    </row>
    <row r="15" spans="1:5" s="351" customFormat="1" ht="12.75">
      <c r="A15" s="348" t="s">
        <v>207</v>
      </c>
      <c r="B15" s="349"/>
      <c r="C15" s="350"/>
      <c r="D15" s="355"/>
      <c r="E15" s="355"/>
    </row>
    <row r="16" spans="1:5" ht="12.75">
      <c r="A16" s="383" t="s">
        <v>508</v>
      </c>
      <c r="B16" s="384"/>
      <c r="C16" s="350">
        <f>SUM(C9:C15)</f>
        <v>0</v>
      </c>
      <c r="D16" s="350">
        <f>SUM(D9:D15)</f>
        <v>0</v>
      </c>
      <c r="E16" s="350">
        <f>SUM(E9:E15)</f>
        <v>0</v>
      </c>
    </row>
  </sheetData>
  <mergeCells count="2">
    <mergeCell ref="A4:C4"/>
    <mergeCell ref="A16:B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&amp;L&amp;F&amp;R6.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1"/>
  <sheetViews>
    <sheetView zoomScale="75" zoomScaleNormal="75" workbookViewId="0" topLeftCell="A40">
      <selection activeCell="A63" sqref="A63"/>
    </sheetView>
  </sheetViews>
  <sheetFormatPr defaultColWidth="9.00390625" defaultRowHeight="12.75"/>
  <cols>
    <col min="1" max="1" width="57.25390625" style="61" customWidth="1"/>
    <col min="2" max="2" width="10.625" style="3" customWidth="1"/>
    <col min="3" max="3" width="9.875" style="3" customWidth="1"/>
    <col min="4" max="4" width="9.25390625" style="3" customWidth="1"/>
    <col min="5" max="5" width="9.625" style="124" customWidth="1"/>
    <col min="6" max="16384" width="8.00390625" style="3" customWidth="1"/>
  </cols>
  <sheetData>
    <row r="1" spans="1:5" ht="26.25">
      <c r="A1" s="1" t="s">
        <v>8</v>
      </c>
      <c r="B1" s="2" t="s">
        <v>9</v>
      </c>
      <c r="C1" s="2" t="s">
        <v>180</v>
      </c>
      <c r="D1" s="2" t="s">
        <v>196</v>
      </c>
      <c r="E1" s="127" t="s">
        <v>183</v>
      </c>
    </row>
    <row r="2" spans="1:5" s="5" customFormat="1" ht="12">
      <c r="A2" s="62" t="s">
        <v>120</v>
      </c>
      <c r="B2" s="4"/>
      <c r="C2" s="4"/>
      <c r="D2" s="4"/>
      <c r="E2" s="125"/>
    </row>
    <row r="3" spans="1:5" s="5" customFormat="1" ht="12">
      <c r="A3" s="6" t="s">
        <v>10</v>
      </c>
      <c r="B3" s="7">
        <f>B4+B14+B21+B26+B20+B62</f>
        <v>150917</v>
      </c>
      <c r="C3" s="7">
        <f>C4+C14+C21+C26+C20+C62</f>
        <v>166523</v>
      </c>
      <c r="D3" s="7">
        <f>D4+D14+D21+D26+D20+D62</f>
        <v>169365</v>
      </c>
      <c r="E3" s="126">
        <f aca="true" t="shared" si="0" ref="E3:E67">D3/C3*100</f>
        <v>101.70667115053176</v>
      </c>
    </row>
    <row r="4" spans="1:5" s="5" customFormat="1" ht="12">
      <c r="A4" s="8" t="s">
        <v>0</v>
      </c>
      <c r="B4" s="9">
        <f>SUM(B5:B13)</f>
        <v>23799</v>
      </c>
      <c r="C4" s="9">
        <f>SUM(C5:C13)</f>
        <v>23616</v>
      </c>
      <c r="D4" s="9">
        <f>SUM(D5:D13)</f>
        <v>24788</v>
      </c>
      <c r="E4" s="126">
        <f t="shared" si="0"/>
        <v>104.96273712737127</v>
      </c>
    </row>
    <row r="5" spans="1:5" s="12" customFormat="1" ht="12">
      <c r="A5" s="10" t="s">
        <v>11</v>
      </c>
      <c r="B5" s="11">
        <v>160</v>
      </c>
      <c r="C5" s="11">
        <v>350</v>
      </c>
      <c r="D5" s="11">
        <v>361</v>
      </c>
      <c r="E5" s="125">
        <f t="shared" si="0"/>
        <v>103.14285714285714</v>
      </c>
    </row>
    <row r="6" spans="1:5" s="12" customFormat="1" ht="12">
      <c r="A6" s="10" t="s">
        <v>12</v>
      </c>
      <c r="B6" s="11">
        <v>14700</v>
      </c>
      <c r="C6" s="11">
        <v>14405</v>
      </c>
      <c r="D6" s="11">
        <v>14545</v>
      </c>
      <c r="E6" s="125">
        <f t="shared" si="0"/>
        <v>100.97188476223533</v>
      </c>
    </row>
    <row r="7" spans="1:5" s="12" customFormat="1" ht="12">
      <c r="A7" s="10" t="s">
        <v>13</v>
      </c>
      <c r="B7" s="11">
        <v>1636</v>
      </c>
      <c r="C7" s="11">
        <v>2094</v>
      </c>
      <c r="D7" s="11">
        <v>2430</v>
      </c>
      <c r="E7" s="125">
        <f t="shared" si="0"/>
        <v>116.0458452722063</v>
      </c>
    </row>
    <row r="8" spans="1:5" s="12" customFormat="1" ht="12">
      <c r="A8" s="10" t="s">
        <v>14</v>
      </c>
      <c r="B8" s="11"/>
      <c r="C8" s="11"/>
      <c r="D8" s="11"/>
      <c r="E8" s="125"/>
    </row>
    <row r="9" spans="1:5" s="12" customFormat="1" ht="12">
      <c r="A9" s="10" t="s">
        <v>15</v>
      </c>
      <c r="B9" s="11"/>
      <c r="C9" s="11"/>
      <c r="D9" s="11"/>
      <c r="E9" s="125"/>
    </row>
    <row r="10" spans="1:5" s="12" customFormat="1" ht="12">
      <c r="A10" s="13" t="s">
        <v>16</v>
      </c>
      <c r="B10" s="11">
        <v>7203</v>
      </c>
      <c r="C10" s="11">
        <v>6667</v>
      </c>
      <c r="D10" s="11">
        <v>7032</v>
      </c>
      <c r="E10" s="125">
        <f t="shared" si="0"/>
        <v>105.47472626368682</v>
      </c>
    </row>
    <row r="11" spans="1:5" s="12" customFormat="1" ht="12">
      <c r="A11" s="10" t="s">
        <v>17</v>
      </c>
      <c r="B11" s="11">
        <v>100</v>
      </c>
      <c r="C11" s="11">
        <v>100</v>
      </c>
      <c r="D11" s="11">
        <v>371</v>
      </c>
      <c r="E11" s="125">
        <f t="shared" si="0"/>
        <v>371</v>
      </c>
    </row>
    <row r="12" spans="1:5" s="12" customFormat="1" ht="12">
      <c r="A12" s="10" t="s">
        <v>181</v>
      </c>
      <c r="B12" s="11"/>
      <c r="C12" s="11"/>
      <c r="D12" s="11">
        <v>42</v>
      </c>
      <c r="E12" s="125"/>
    </row>
    <row r="13" spans="1:5" s="12" customFormat="1" ht="12">
      <c r="A13" s="10" t="s">
        <v>19</v>
      </c>
      <c r="B13" s="11"/>
      <c r="C13" s="11"/>
      <c r="D13" s="11">
        <v>7</v>
      </c>
      <c r="E13" s="125"/>
    </row>
    <row r="14" spans="1:5" s="5" customFormat="1" ht="12">
      <c r="A14" s="8" t="s">
        <v>20</v>
      </c>
      <c r="B14" s="14">
        <f>SUM(B15:B19)</f>
        <v>93879</v>
      </c>
      <c r="C14" s="14">
        <f>SUM(C15:C19)</f>
        <v>104796</v>
      </c>
      <c r="D14" s="14">
        <f>SUM(D15:D19)</f>
        <v>104739</v>
      </c>
      <c r="E14" s="126">
        <f t="shared" si="0"/>
        <v>99.94560861101569</v>
      </c>
    </row>
    <row r="15" spans="1:5" s="5" customFormat="1" ht="12">
      <c r="A15" s="15" t="s">
        <v>21</v>
      </c>
      <c r="B15" s="16"/>
      <c r="C15" s="16"/>
      <c r="D15" s="16"/>
      <c r="E15" s="125"/>
    </row>
    <row r="16" spans="1:5" s="5" customFormat="1" ht="12">
      <c r="A16" s="17" t="s">
        <v>22</v>
      </c>
      <c r="B16" s="18">
        <v>17600</v>
      </c>
      <c r="C16" s="18">
        <v>26460</v>
      </c>
      <c r="D16" s="18">
        <v>26165</v>
      </c>
      <c r="E16" s="125">
        <f t="shared" si="0"/>
        <v>98.88510959939532</v>
      </c>
    </row>
    <row r="17" spans="1:5" s="5" customFormat="1" ht="12">
      <c r="A17" s="17" t="s">
        <v>25</v>
      </c>
      <c r="B17" s="19">
        <v>74779</v>
      </c>
      <c r="C17" s="19">
        <v>74779</v>
      </c>
      <c r="D17" s="19">
        <v>74354</v>
      </c>
      <c r="E17" s="125">
        <f t="shared" si="0"/>
        <v>99.43165862073576</v>
      </c>
    </row>
    <row r="18" spans="1:5" s="5" customFormat="1" ht="12">
      <c r="A18" s="17" t="s">
        <v>28</v>
      </c>
      <c r="B18" s="11">
        <v>1500</v>
      </c>
      <c r="C18" s="11">
        <v>1500</v>
      </c>
      <c r="D18" s="11">
        <v>1806</v>
      </c>
      <c r="E18" s="125">
        <f t="shared" si="0"/>
        <v>120.39999999999999</v>
      </c>
    </row>
    <row r="19" spans="1:5" s="5" customFormat="1" ht="12">
      <c r="A19" s="17" t="s">
        <v>29</v>
      </c>
      <c r="B19" s="11"/>
      <c r="C19" s="11">
        <v>2057</v>
      </c>
      <c r="D19" s="11">
        <v>2414</v>
      </c>
      <c r="E19" s="125">
        <f t="shared" si="0"/>
        <v>117.35537190082646</v>
      </c>
    </row>
    <row r="20" spans="1:5" s="5" customFormat="1" ht="12">
      <c r="A20" s="8" t="s">
        <v>30</v>
      </c>
      <c r="B20" s="20"/>
      <c r="C20" s="20"/>
      <c r="D20" s="20"/>
      <c r="E20" s="126"/>
    </row>
    <row r="21" spans="1:5" s="5" customFormat="1" ht="12">
      <c r="A21" s="8" t="s">
        <v>31</v>
      </c>
      <c r="B21" s="21">
        <f>SUM(B22:B25)</f>
        <v>27969</v>
      </c>
      <c r="C21" s="21">
        <f>SUM(C22:C25)</f>
        <v>31491</v>
      </c>
      <c r="D21" s="21">
        <f>SUM(D22:D25)</f>
        <v>31491</v>
      </c>
      <c r="E21" s="126">
        <f t="shared" si="0"/>
        <v>100</v>
      </c>
    </row>
    <row r="22" spans="1:5" s="5" customFormat="1" ht="12">
      <c r="A22" s="17" t="s">
        <v>32</v>
      </c>
      <c r="B22" s="11">
        <v>20082</v>
      </c>
      <c r="C22" s="11">
        <v>20082</v>
      </c>
      <c r="D22" s="11">
        <v>20082</v>
      </c>
      <c r="E22" s="125">
        <f t="shared" si="0"/>
        <v>100</v>
      </c>
    </row>
    <row r="23" spans="1:5" s="5" customFormat="1" ht="12">
      <c r="A23" s="17" t="s">
        <v>33</v>
      </c>
      <c r="B23" s="11"/>
      <c r="C23" s="11">
        <v>45</v>
      </c>
      <c r="D23" s="11">
        <v>45</v>
      </c>
      <c r="E23" s="125">
        <f t="shared" si="0"/>
        <v>100</v>
      </c>
    </row>
    <row r="24" spans="1:5" s="5" customFormat="1" ht="12">
      <c r="A24" s="17" t="s">
        <v>34</v>
      </c>
      <c r="B24" s="11">
        <v>7887</v>
      </c>
      <c r="C24" s="11">
        <v>7201</v>
      </c>
      <c r="D24" s="11">
        <v>7201</v>
      </c>
      <c r="E24" s="125">
        <f t="shared" si="0"/>
        <v>100</v>
      </c>
    </row>
    <row r="25" spans="1:5" s="5" customFormat="1" ht="12">
      <c r="A25" s="17" t="s">
        <v>182</v>
      </c>
      <c r="B25" s="11"/>
      <c r="C25" s="11">
        <v>4163</v>
      </c>
      <c r="D25" s="11">
        <v>4163</v>
      </c>
      <c r="E25" s="125">
        <f t="shared" si="0"/>
        <v>100</v>
      </c>
    </row>
    <row r="26" spans="1:5" s="5" customFormat="1" ht="12">
      <c r="A26" s="8" t="s">
        <v>35</v>
      </c>
      <c r="B26" s="7">
        <f>SUM(B27:B30)</f>
        <v>5270</v>
      </c>
      <c r="C26" s="7">
        <f>SUM(C27:C30)</f>
        <v>6620</v>
      </c>
      <c r="D26" s="7">
        <f>SUM(D27:D30)</f>
        <v>8347</v>
      </c>
      <c r="E26" s="126">
        <f t="shared" si="0"/>
        <v>126.08761329305136</v>
      </c>
    </row>
    <row r="27" spans="1:5" s="5" customFormat="1" ht="12">
      <c r="A27" s="22" t="s">
        <v>36</v>
      </c>
      <c r="B27" s="23">
        <v>5270</v>
      </c>
      <c r="C27" s="23">
        <v>6343</v>
      </c>
      <c r="D27" s="23">
        <v>7914</v>
      </c>
      <c r="E27" s="125">
        <f t="shared" si="0"/>
        <v>124.76746019233802</v>
      </c>
    </row>
    <row r="28" spans="1:5" s="5" customFormat="1" ht="12">
      <c r="A28" s="22" t="s">
        <v>43</v>
      </c>
      <c r="B28" s="23"/>
      <c r="C28" s="23"/>
      <c r="D28" s="23">
        <v>20</v>
      </c>
      <c r="E28" s="163"/>
    </row>
    <row r="29" spans="1:5" s="5" customFormat="1" ht="12">
      <c r="A29" s="25" t="s">
        <v>195</v>
      </c>
      <c r="B29" s="11"/>
      <c r="C29" s="11"/>
      <c r="D29" s="11">
        <v>136</v>
      </c>
      <c r="E29" s="163"/>
    </row>
    <row r="30" spans="1:5" s="5" customFormat="1" ht="12">
      <c r="A30" s="22" t="s">
        <v>44</v>
      </c>
      <c r="B30" s="23"/>
      <c r="C30" s="23">
        <v>277</v>
      </c>
      <c r="D30" s="23">
        <v>277</v>
      </c>
      <c r="E30" s="125">
        <f t="shared" si="0"/>
        <v>100</v>
      </c>
    </row>
    <row r="31" spans="1:5" s="5" customFormat="1" ht="12">
      <c r="A31" s="28" t="s">
        <v>3</v>
      </c>
      <c r="B31" s="29">
        <f>B32+B35+B36+B41</f>
        <v>17080</v>
      </c>
      <c r="C31" s="29">
        <f>C32+C35+C36+C41</f>
        <v>22948</v>
      </c>
      <c r="D31" s="29">
        <f>D32+D35+D36+D41</f>
        <v>23957</v>
      </c>
      <c r="E31" s="126">
        <f t="shared" si="0"/>
        <v>104.39689733310091</v>
      </c>
    </row>
    <row r="32" spans="1:5" s="5" customFormat="1" ht="12">
      <c r="A32" s="30" t="s">
        <v>45</v>
      </c>
      <c r="B32" s="31">
        <f>B33+B34</f>
        <v>10080</v>
      </c>
      <c r="C32" s="31">
        <f>C33+C34</f>
        <v>12048</v>
      </c>
      <c r="D32" s="31">
        <f>D33+D34</f>
        <v>12048</v>
      </c>
      <c r="E32" s="126">
        <f t="shared" si="0"/>
        <v>100</v>
      </c>
    </row>
    <row r="33" spans="1:5" s="5" customFormat="1" ht="12">
      <c r="A33" s="22" t="s">
        <v>46</v>
      </c>
      <c r="B33" s="23">
        <v>5500</v>
      </c>
      <c r="C33" s="23">
        <v>4500</v>
      </c>
      <c r="D33" s="23">
        <v>4500</v>
      </c>
      <c r="E33" s="125">
        <f t="shared" si="0"/>
        <v>100</v>
      </c>
    </row>
    <row r="34" spans="1:5" s="5" customFormat="1" ht="12">
      <c r="A34" s="22" t="s">
        <v>47</v>
      </c>
      <c r="B34" s="23">
        <v>4580</v>
      </c>
      <c r="C34" s="23">
        <v>7548</v>
      </c>
      <c r="D34" s="23">
        <v>7548</v>
      </c>
      <c r="E34" s="125">
        <f t="shared" si="0"/>
        <v>100</v>
      </c>
    </row>
    <row r="35" spans="1:5" s="5" customFormat="1" ht="12">
      <c r="A35" s="8" t="s">
        <v>1</v>
      </c>
      <c r="B35" s="20"/>
      <c r="C35" s="20"/>
      <c r="D35" s="20"/>
      <c r="E35" s="126"/>
    </row>
    <row r="36" spans="1:5" s="5" customFormat="1" ht="12">
      <c r="A36" s="8" t="s">
        <v>2</v>
      </c>
      <c r="B36" s="20">
        <f>SUM(B37:B40)</f>
        <v>7000</v>
      </c>
      <c r="C36" s="20">
        <f>SUM(C37:C40)</f>
        <v>10900</v>
      </c>
      <c r="D36" s="20">
        <f>SUM(D37:D40)</f>
        <v>11909</v>
      </c>
      <c r="E36" s="126">
        <f t="shared" si="0"/>
        <v>109.25688073394495</v>
      </c>
    </row>
    <row r="37" spans="1:5" s="5" customFormat="1" ht="12">
      <c r="A37" s="22" t="s">
        <v>51</v>
      </c>
      <c r="B37" s="23">
        <f>SUM(B38:B38)</f>
        <v>0</v>
      </c>
      <c r="C37" s="23">
        <v>0</v>
      </c>
      <c r="D37" s="23">
        <v>1009</v>
      </c>
      <c r="E37" s="125"/>
    </row>
    <row r="38" spans="1:5" s="5" customFormat="1" ht="12">
      <c r="A38" s="22" t="s">
        <v>52</v>
      </c>
      <c r="B38" s="19"/>
      <c r="C38" s="19"/>
      <c r="D38" s="19"/>
      <c r="E38" s="125"/>
    </row>
    <row r="39" spans="1:5" s="5" customFormat="1" ht="12">
      <c r="A39" s="22" t="s">
        <v>53</v>
      </c>
      <c r="B39" s="26">
        <v>7000</v>
      </c>
      <c r="C39" s="26">
        <v>10900</v>
      </c>
      <c r="D39" s="26">
        <v>10900</v>
      </c>
      <c r="E39" s="125">
        <f t="shared" si="0"/>
        <v>100</v>
      </c>
    </row>
    <row r="40" spans="1:5" s="5" customFormat="1" ht="12">
      <c r="A40" s="25" t="s">
        <v>54</v>
      </c>
      <c r="B40" s="11"/>
      <c r="C40" s="11"/>
      <c r="D40" s="11"/>
      <c r="E40" s="125"/>
    </row>
    <row r="41" spans="1:5" s="5" customFormat="1" ht="12">
      <c r="A41" s="8" t="s">
        <v>55</v>
      </c>
      <c r="B41" s="20"/>
      <c r="C41" s="20"/>
      <c r="D41" s="20"/>
      <c r="E41" s="126"/>
    </row>
    <row r="42" spans="1:5" s="5" customFormat="1" ht="12">
      <c r="A42" s="8" t="s">
        <v>4</v>
      </c>
      <c r="B42" s="20">
        <f>B31+B3</f>
        <v>167997</v>
      </c>
      <c r="C42" s="20">
        <f>C31+C3</f>
        <v>189471</v>
      </c>
      <c r="D42" s="20">
        <f>D31+D3</f>
        <v>193322</v>
      </c>
      <c r="E42" s="126">
        <f t="shared" si="0"/>
        <v>102.03250101598663</v>
      </c>
    </row>
    <row r="43" spans="1:5" s="35" customFormat="1" ht="12">
      <c r="A43" s="33" t="s">
        <v>56</v>
      </c>
      <c r="B43" s="34">
        <f>B44</f>
        <v>0</v>
      </c>
      <c r="C43" s="34">
        <v>4308</v>
      </c>
      <c r="D43" s="34">
        <f>D44</f>
        <v>7675</v>
      </c>
      <c r="E43" s="125">
        <f t="shared" si="0"/>
        <v>178.1569173630455</v>
      </c>
    </row>
    <row r="44" spans="1:5" s="36" customFormat="1" ht="12">
      <c r="A44" s="28" t="s">
        <v>57</v>
      </c>
      <c r="B44" s="31">
        <f>SUM(B45:B46)</f>
        <v>0</v>
      </c>
      <c r="C44" s="31">
        <v>4308</v>
      </c>
      <c r="D44" s="31">
        <f>SUM(D45:D46)</f>
        <v>7675</v>
      </c>
      <c r="E44" s="126">
        <f t="shared" si="0"/>
        <v>178.1569173630455</v>
      </c>
    </row>
    <row r="45" spans="1:5" s="36" customFormat="1" ht="12">
      <c r="A45" s="37" t="s">
        <v>58</v>
      </c>
      <c r="B45" s="11"/>
      <c r="C45" s="11">
        <v>2165</v>
      </c>
      <c r="D45" s="11">
        <v>2343</v>
      </c>
      <c r="E45" s="125">
        <f t="shared" si="0"/>
        <v>108.2217090069284</v>
      </c>
    </row>
    <row r="46" spans="1:5" s="36" customFormat="1" ht="12">
      <c r="A46" s="37" t="s">
        <v>59</v>
      </c>
      <c r="B46" s="11"/>
      <c r="C46" s="11">
        <v>2143</v>
      </c>
      <c r="D46" s="11">
        <v>5332</v>
      </c>
      <c r="E46" s="125">
        <f t="shared" si="0"/>
        <v>248.81007932804476</v>
      </c>
    </row>
    <row r="47" spans="1:5" s="38" customFormat="1" ht="12">
      <c r="A47" s="33" t="s">
        <v>60</v>
      </c>
      <c r="B47" s="34">
        <f>B48+B51+B58</f>
        <v>19652</v>
      </c>
      <c r="C47" s="34">
        <f>C48+C51+C58</f>
        <v>0</v>
      </c>
      <c r="D47" s="34">
        <f>D48+D51+D58</f>
        <v>0</v>
      </c>
      <c r="E47" s="125"/>
    </row>
    <row r="48" spans="1:5" s="5" customFormat="1" ht="12">
      <c r="A48" s="6" t="s">
        <v>5</v>
      </c>
      <c r="B48" s="7">
        <f>B49+B50</f>
        <v>0</v>
      </c>
      <c r="C48" s="7">
        <v>0</v>
      </c>
      <c r="D48" s="7">
        <f>D49+D50</f>
        <v>0</v>
      </c>
      <c r="E48" s="126"/>
    </row>
    <row r="49" spans="1:5" s="5" customFormat="1" ht="12" hidden="1">
      <c r="A49" s="39" t="s">
        <v>61</v>
      </c>
      <c r="B49" s="32"/>
      <c r="C49" s="32"/>
      <c r="D49" s="32"/>
      <c r="E49" s="125"/>
    </row>
    <row r="50" spans="1:5" s="42" customFormat="1" ht="12" hidden="1">
      <c r="A50" s="40" t="s">
        <v>62</v>
      </c>
      <c r="B50" s="41"/>
      <c r="C50" s="41"/>
      <c r="D50" s="41"/>
      <c r="E50" s="125"/>
    </row>
    <row r="51" spans="1:5" s="5" customFormat="1" ht="12">
      <c r="A51" s="28" t="s">
        <v>6</v>
      </c>
      <c r="B51" s="43">
        <f>B52+B55</f>
        <v>19652</v>
      </c>
      <c r="C51" s="43">
        <f>C52+C55</f>
        <v>0</v>
      </c>
      <c r="D51" s="43">
        <f>D52+D55</f>
        <v>0</v>
      </c>
      <c r="E51" s="126"/>
    </row>
    <row r="52" spans="1:5" s="42" customFormat="1" ht="12">
      <c r="A52" s="30" t="s">
        <v>63</v>
      </c>
      <c r="B52" s="21">
        <f>SUM(B53:B54)</f>
        <v>19652</v>
      </c>
      <c r="C52" s="21">
        <f>SUM(C53:C54)</f>
        <v>0</v>
      </c>
      <c r="D52" s="21">
        <f>SUM(D53:D54)</f>
        <v>0</v>
      </c>
      <c r="E52" s="126"/>
    </row>
    <row r="53" spans="1:5" s="45" customFormat="1" ht="12">
      <c r="A53" s="44" t="s">
        <v>64</v>
      </c>
      <c r="B53" s="11">
        <v>19652</v>
      </c>
      <c r="C53" s="11"/>
      <c r="D53" s="11"/>
      <c r="E53" s="125"/>
    </row>
    <row r="54" spans="1:5" s="45" customFormat="1" ht="12">
      <c r="A54" s="25" t="s">
        <v>65</v>
      </c>
      <c r="B54" s="11"/>
      <c r="C54" s="11"/>
      <c r="D54" s="11"/>
      <c r="E54" s="125"/>
    </row>
    <row r="55" spans="1:5" s="5" customFormat="1" ht="12">
      <c r="A55" s="8" t="s">
        <v>66</v>
      </c>
      <c r="B55" s="9">
        <f>SUM(B56:B57)</f>
        <v>0</v>
      </c>
      <c r="C55" s="9">
        <v>0</v>
      </c>
      <c r="D55" s="9">
        <f>SUM(D56:D57)</f>
        <v>0</v>
      </c>
      <c r="E55" s="126"/>
    </row>
    <row r="56" spans="1:5" s="12" customFormat="1" ht="12">
      <c r="A56" s="44" t="s">
        <v>67</v>
      </c>
      <c r="B56" s="11"/>
      <c r="C56" s="11"/>
      <c r="D56" s="11"/>
      <c r="E56" s="125"/>
    </row>
    <row r="57" spans="1:5" s="12" customFormat="1" ht="12">
      <c r="A57" s="25" t="s">
        <v>68</v>
      </c>
      <c r="B57" s="46"/>
      <c r="C57" s="46"/>
      <c r="D57" s="46"/>
      <c r="E57" s="125"/>
    </row>
    <row r="58" spans="1:5" s="12" customFormat="1" ht="12">
      <c r="A58" s="28" t="s">
        <v>7</v>
      </c>
      <c r="B58" s="47">
        <f>SUM(B59:B60)</f>
        <v>0</v>
      </c>
      <c r="C58" s="47">
        <v>0</v>
      </c>
      <c r="D58" s="47">
        <f>SUM(D59:D60)</f>
        <v>0</v>
      </c>
      <c r="E58" s="126"/>
    </row>
    <row r="59" spans="1:5" s="12" customFormat="1" ht="12">
      <c r="A59" s="39" t="s">
        <v>69</v>
      </c>
      <c r="B59" s="46"/>
      <c r="C59" s="46"/>
      <c r="D59" s="46"/>
      <c r="E59" s="125"/>
    </row>
    <row r="60" spans="1:5" s="12" customFormat="1" ht="12">
      <c r="A60" s="40" t="s">
        <v>70</v>
      </c>
      <c r="B60" s="46"/>
      <c r="C60" s="46"/>
      <c r="D60" s="46"/>
      <c r="E60" s="125"/>
    </row>
    <row r="61" spans="1:5" s="12" customFormat="1" ht="12">
      <c r="A61" s="30" t="s">
        <v>71</v>
      </c>
      <c r="B61" s="47">
        <f>B43+B47</f>
        <v>19652</v>
      </c>
      <c r="C61" s="47">
        <f>C43+C47</f>
        <v>4308</v>
      </c>
      <c r="D61" s="47">
        <f>D43+D47</f>
        <v>7675</v>
      </c>
      <c r="E61" s="126">
        <f t="shared" si="0"/>
        <v>178.1569173630455</v>
      </c>
    </row>
    <row r="62" spans="1:5" s="12" customFormat="1" ht="12">
      <c r="A62" s="8" t="s">
        <v>525</v>
      </c>
      <c r="B62" s="27"/>
      <c r="C62" s="27"/>
      <c r="D62" s="27"/>
      <c r="E62" s="126"/>
    </row>
    <row r="63" spans="1:5" s="5" customFormat="1" ht="12">
      <c r="A63" s="6" t="s">
        <v>72</v>
      </c>
      <c r="B63" s="7">
        <f>B47+B43+B2+B42+B62</f>
        <v>187649</v>
      </c>
      <c r="C63" s="7">
        <f>C47+C43+C2+C42+C62</f>
        <v>193779</v>
      </c>
      <c r="D63" s="7">
        <f>D47+D43+D2+D42+D62</f>
        <v>200997</v>
      </c>
      <c r="E63" s="126">
        <f t="shared" si="0"/>
        <v>103.72486182713297</v>
      </c>
    </row>
    <row r="64" spans="1:5" s="5" customFormat="1" ht="12">
      <c r="A64" s="48" t="s">
        <v>122</v>
      </c>
      <c r="B64" s="49"/>
      <c r="C64" s="49"/>
      <c r="D64" s="49"/>
      <c r="E64" s="125"/>
    </row>
    <row r="65" spans="1:5" s="5" customFormat="1" ht="12">
      <c r="A65" s="6" t="s">
        <v>73</v>
      </c>
      <c r="B65" s="7">
        <f>SUM(B66:B77)</f>
        <v>175735</v>
      </c>
      <c r="C65" s="7">
        <f>SUM(C66:C77)</f>
        <v>176970</v>
      </c>
      <c r="D65" s="7">
        <f>SUM(D66:D77)</f>
        <v>173325</v>
      </c>
      <c r="E65" s="126">
        <f t="shared" si="0"/>
        <v>97.94032886929989</v>
      </c>
    </row>
    <row r="66" spans="1:5" s="5" customFormat="1" ht="12">
      <c r="A66" s="17" t="s">
        <v>74</v>
      </c>
      <c r="B66" s="11">
        <v>14031</v>
      </c>
      <c r="C66" s="11">
        <v>15625</v>
      </c>
      <c r="D66" s="11">
        <v>15383</v>
      </c>
      <c r="E66" s="125">
        <f t="shared" si="0"/>
        <v>98.4512</v>
      </c>
    </row>
    <row r="67" spans="1:5" s="5" customFormat="1" ht="12">
      <c r="A67" s="17" t="s">
        <v>123</v>
      </c>
      <c r="B67" s="11">
        <v>3889</v>
      </c>
      <c r="C67" s="11">
        <v>3740</v>
      </c>
      <c r="D67" s="11">
        <v>3582</v>
      </c>
      <c r="E67" s="125">
        <f t="shared" si="0"/>
        <v>95.77540106951872</v>
      </c>
    </row>
    <row r="68" spans="1:5" s="5" customFormat="1" ht="12">
      <c r="A68" s="17" t="s">
        <v>124</v>
      </c>
      <c r="B68" s="11">
        <v>40738</v>
      </c>
      <c r="C68" s="11">
        <v>44832</v>
      </c>
      <c r="D68" s="11">
        <v>44894</v>
      </c>
      <c r="E68" s="125">
        <f>D68/C68*100</f>
        <v>100.13829407566024</v>
      </c>
    </row>
    <row r="69" spans="1:5" s="5" customFormat="1" ht="12">
      <c r="A69" s="17" t="s">
        <v>75</v>
      </c>
      <c r="B69" s="11"/>
      <c r="C69" s="11"/>
      <c r="D69" s="11"/>
      <c r="E69" s="125"/>
    </row>
    <row r="70" spans="1:5" s="5" customFormat="1" ht="12">
      <c r="A70" s="50" t="s">
        <v>76</v>
      </c>
      <c r="B70" s="11">
        <v>52066</v>
      </c>
      <c r="C70" s="11">
        <v>52066</v>
      </c>
      <c r="D70" s="11">
        <v>51910</v>
      </c>
      <c r="E70" s="125">
        <f>D70/C70*100</f>
        <v>99.70038028655937</v>
      </c>
    </row>
    <row r="71" spans="1:5" s="5" customFormat="1" ht="12">
      <c r="A71" s="50" t="s">
        <v>77</v>
      </c>
      <c r="B71" s="11">
        <v>4450</v>
      </c>
      <c r="C71" s="11">
        <v>4150</v>
      </c>
      <c r="D71" s="11">
        <v>4070</v>
      </c>
      <c r="E71" s="125">
        <f>D71/C71*100</f>
        <v>98.0722891566265</v>
      </c>
    </row>
    <row r="72" spans="1:5" s="5" customFormat="1" ht="12">
      <c r="A72" s="17" t="s">
        <v>78</v>
      </c>
      <c r="B72" s="11">
        <v>10861</v>
      </c>
      <c r="C72" s="11">
        <v>10452</v>
      </c>
      <c r="D72" s="11">
        <v>10254</v>
      </c>
      <c r="E72" s="125">
        <f>D72/C72*100</f>
        <v>98.10562571756601</v>
      </c>
    </row>
    <row r="73" spans="1:5" s="5" customFormat="1" ht="12">
      <c r="A73" s="17" t="s">
        <v>79</v>
      </c>
      <c r="B73" s="11"/>
      <c r="C73" s="11"/>
      <c r="D73" s="11"/>
      <c r="E73" s="125"/>
    </row>
    <row r="74" spans="1:5" s="5" customFormat="1" ht="12">
      <c r="A74" s="17" t="s">
        <v>80</v>
      </c>
      <c r="B74" s="11"/>
      <c r="C74" s="11"/>
      <c r="D74" s="11"/>
      <c r="E74" s="125"/>
    </row>
    <row r="75" spans="1:5" s="5" customFormat="1" ht="12">
      <c r="A75" s="17" t="s">
        <v>81</v>
      </c>
      <c r="B75" s="11"/>
      <c r="C75" s="11"/>
      <c r="D75" s="11">
        <v>140</v>
      </c>
      <c r="E75" s="125"/>
    </row>
    <row r="76" spans="1:5" s="5" customFormat="1" ht="12">
      <c r="A76" s="17" t="s">
        <v>82</v>
      </c>
      <c r="B76" s="19"/>
      <c r="C76" s="19">
        <v>456</v>
      </c>
      <c r="D76" s="19"/>
      <c r="E76" s="125"/>
    </row>
    <row r="77" spans="1:5" s="5" customFormat="1" ht="12">
      <c r="A77" s="30" t="s">
        <v>179</v>
      </c>
      <c r="B77" s="21">
        <v>49700</v>
      </c>
      <c r="C77" s="21">
        <v>45649</v>
      </c>
      <c r="D77" s="21">
        <v>43092</v>
      </c>
      <c r="E77" s="126">
        <f>D77/C77*100</f>
        <v>94.39856294770969</v>
      </c>
    </row>
    <row r="78" spans="1:5" s="5" customFormat="1" ht="12">
      <c r="A78" s="6" t="s">
        <v>86</v>
      </c>
      <c r="B78" s="7">
        <f>SUM(B79:B88)</f>
        <v>11386</v>
      </c>
      <c r="C78" s="7">
        <f>SUM(C79:C88)</f>
        <v>14700</v>
      </c>
      <c r="D78" s="7">
        <f>SUM(D79:D88)</f>
        <v>14670</v>
      </c>
      <c r="E78" s="126">
        <f>D78/C78*100</f>
        <v>99.79591836734694</v>
      </c>
    </row>
    <row r="79" spans="1:5" s="36" customFormat="1" ht="12">
      <c r="A79" s="25" t="s">
        <v>87</v>
      </c>
      <c r="B79" s="11">
        <v>7466</v>
      </c>
      <c r="C79" s="11">
        <v>2031</v>
      </c>
      <c r="D79" s="11">
        <v>2044</v>
      </c>
      <c r="E79" s="125">
        <f>D79/C79*100</f>
        <v>100.64007877892665</v>
      </c>
    </row>
    <row r="80" spans="1:5" s="5" customFormat="1" ht="12">
      <c r="A80" s="17" t="s">
        <v>88</v>
      </c>
      <c r="B80" s="11">
        <v>3220</v>
      </c>
      <c r="C80" s="11">
        <v>12219</v>
      </c>
      <c r="D80" s="11">
        <v>12176</v>
      </c>
      <c r="E80" s="125">
        <f>D80/C80*100</f>
        <v>99.64808904165643</v>
      </c>
    </row>
    <row r="81" spans="1:5" s="5" customFormat="1" ht="12">
      <c r="A81" s="17" t="s">
        <v>89</v>
      </c>
      <c r="B81" s="11"/>
      <c r="C81" s="11"/>
      <c r="D81" s="11"/>
      <c r="E81" s="125"/>
    </row>
    <row r="82" spans="1:5" s="5" customFormat="1" ht="12">
      <c r="A82" s="17" t="s">
        <v>90</v>
      </c>
      <c r="B82" s="11"/>
      <c r="C82" s="11"/>
      <c r="D82" s="11"/>
      <c r="E82" s="125"/>
    </row>
    <row r="83" spans="1:5" s="5" customFormat="1" ht="12">
      <c r="A83" s="17" t="s">
        <v>91</v>
      </c>
      <c r="B83" s="11">
        <v>500</v>
      </c>
      <c r="C83" s="11">
        <v>50</v>
      </c>
      <c r="D83" s="11">
        <v>50</v>
      </c>
      <c r="E83" s="125">
        <f>D83/C83*100</f>
        <v>100</v>
      </c>
    </row>
    <row r="84" spans="1:5" s="5" customFormat="1" ht="12">
      <c r="A84" s="17" t="s">
        <v>92</v>
      </c>
      <c r="B84" s="11"/>
      <c r="C84" s="11"/>
      <c r="D84" s="11"/>
      <c r="E84" s="125"/>
    </row>
    <row r="85" spans="1:5" s="5" customFormat="1" ht="12">
      <c r="A85" s="17" t="s">
        <v>93</v>
      </c>
      <c r="B85" s="11">
        <v>200</v>
      </c>
      <c r="C85" s="11">
        <v>400</v>
      </c>
      <c r="D85" s="11">
        <v>400</v>
      </c>
      <c r="E85" s="125">
        <f>D85/C85*100</f>
        <v>100</v>
      </c>
    </row>
    <row r="86" spans="1:5" s="5" customFormat="1" ht="12">
      <c r="A86" s="17" t="s">
        <v>94</v>
      </c>
      <c r="B86" s="11"/>
      <c r="C86" s="11"/>
      <c r="D86" s="11"/>
      <c r="E86" s="125"/>
    </row>
    <row r="87" spans="1:5" s="5" customFormat="1" ht="12">
      <c r="A87" s="17" t="s">
        <v>95</v>
      </c>
      <c r="B87" s="11"/>
      <c r="C87" s="11"/>
      <c r="D87" s="11"/>
      <c r="E87" s="125"/>
    </row>
    <row r="88" spans="1:5" s="5" customFormat="1" ht="12">
      <c r="A88" s="17" t="s">
        <v>96</v>
      </c>
      <c r="B88" s="19"/>
      <c r="C88" s="19"/>
      <c r="D88" s="19"/>
      <c r="E88" s="125"/>
    </row>
    <row r="89" spans="1:5" s="5" customFormat="1" ht="12">
      <c r="A89" s="63" t="s">
        <v>121</v>
      </c>
      <c r="B89" s="43">
        <f>B65+B78</f>
        <v>187121</v>
      </c>
      <c r="C89" s="43">
        <f>C65+C78</f>
        <v>191670</v>
      </c>
      <c r="D89" s="43">
        <f>D65+D78</f>
        <v>187995</v>
      </c>
      <c r="E89" s="369">
        <f>D89/C89*100</f>
        <v>98.08264204100799</v>
      </c>
    </row>
    <row r="90" spans="1:5" s="5" customFormat="1" ht="12">
      <c r="A90" s="33" t="s">
        <v>100</v>
      </c>
      <c r="B90" s="51">
        <f>B91+B94+B101</f>
        <v>528</v>
      </c>
      <c r="C90" s="51">
        <f>C91+C94+C101</f>
        <v>2109</v>
      </c>
      <c r="D90" s="51">
        <f>D91+D94+D101</f>
        <v>2109</v>
      </c>
      <c r="E90" s="125">
        <f>D90/C90*100</f>
        <v>100</v>
      </c>
    </row>
    <row r="91" spans="1:5" s="5" customFormat="1" ht="12">
      <c r="A91" s="6" t="s">
        <v>101</v>
      </c>
      <c r="B91" s="7"/>
      <c r="C91" s="7"/>
      <c r="D91" s="7"/>
      <c r="E91" s="126"/>
    </row>
    <row r="92" spans="1:5" s="42" customFormat="1" ht="12">
      <c r="A92" s="52" t="s">
        <v>102</v>
      </c>
      <c r="B92" s="11"/>
      <c r="C92" s="11"/>
      <c r="D92" s="11"/>
      <c r="E92" s="125"/>
    </row>
    <row r="93" spans="1:5" s="42" customFormat="1" ht="12">
      <c r="A93" s="52" t="s">
        <v>103</v>
      </c>
      <c r="B93" s="11"/>
      <c r="C93" s="11"/>
      <c r="D93" s="11"/>
      <c r="E93" s="125"/>
    </row>
    <row r="94" spans="1:5" s="5" customFormat="1" ht="12">
      <c r="A94" s="6" t="s">
        <v>104</v>
      </c>
      <c r="B94" s="21">
        <f>B95+B98</f>
        <v>528</v>
      </c>
      <c r="C94" s="21">
        <f>C95+C98</f>
        <v>2109</v>
      </c>
      <c r="D94" s="21">
        <f>D95+D98</f>
        <v>2109</v>
      </c>
      <c r="E94" s="126">
        <f>D94/C94*100</f>
        <v>100</v>
      </c>
    </row>
    <row r="95" spans="1:5" s="5" customFormat="1" ht="12">
      <c r="A95" s="52" t="s">
        <v>105</v>
      </c>
      <c r="B95" s="11"/>
      <c r="C95" s="11"/>
      <c r="D95" s="11"/>
      <c r="E95" s="125"/>
    </row>
    <row r="96" spans="1:5" s="5" customFormat="1" ht="12">
      <c r="A96" s="25" t="s">
        <v>106</v>
      </c>
      <c r="B96" s="11"/>
      <c r="C96" s="11"/>
      <c r="D96" s="11"/>
      <c r="E96" s="125"/>
    </row>
    <row r="97" spans="1:5" s="5" customFormat="1" ht="12">
      <c r="A97" s="25" t="s">
        <v>107</v>
      </c>
      <c r="B97" s="11"/>
      <c r="C97" s="11"/>
      <c r="D97" s="11"/>
      <c r="E97" s="125"/>
    </row>
    <row r="98" spans="1:5" s="5" customFormat="1" ht="12">
      <c r="A98" s="52" t="s">
        <v>108</v>
      </c>
      <c r="B98" s="53">
        <f>SUM(B99:B100)</f>
        <v>528</v>
      </c>
      <c r="C98" s="53">
        <f>SUM(C99:C100)</f>
        <v>2109</v>
      </c>
      <c r="D98" s="53">
        <f>SUM(D99:D100)</f>
        <v>2109</v>
      </c>
      <c r="E98" s="125">
        <f>D98/C98*100</f>
        <v>100</v>
      </c>
    </row>
    <row r="99" spans="1:5" s="5" customFormat="1" ht="12">
      <c r="A99" s="25" t="s">
        <v>109</v>
      </c>
      <c r="B99" s="11"/>
      <c r="C99" s="11"/>
      <c r="D99" s="11"/>
      <c r="E99" s="125"/>
    </row>
    <row r="100" spans="1:5" s="5" customFormat="1" ht="12">
      <c r="A100" s="25" t="s">
        <v>110</v>
      </c>
      <c r="B100" s="11">
        <v>528</v>
      </c>
      <c r="C100" s="11">
        <v>2109</v>
      </c>
      <c r="D100" s="11">
        <v>2109</v>
      </c>
      <c r="E100" s="125">
        <f>D100/C100*100</f>
        <v>100</v>
      </c>
    </row>
    <row r="101" spans="1:5" s="5" customFormat="1" ht="12">
      <c r="A101" s="28" t="s">
        <v>111</v>
      </c>
      <c r="B101" s="43">
        <f>SUM(B102:B103)</f>
        <v>0</v>
      </c>
      <c r="C101" s="43">
        <v>0</v>
      </c>
      <c r="D101" s="43">
        <f>SUM(D102:D103)</f>
        <v>0</v>
      </c>
      <c r="E101" s="126"/>
    </row>
    <row r="102" spans="1:5" s="5" customFormat="1" ht="12">
      <c r="A102" s="52" t="s">
        <v>112</v>
      </c>
      <c r="B102" s="11"/>
      <c r="C102" s="11"/>
      <c r="D102" s="11"/>
      <c r="E102" s="125"/>
    </row>
    <row r="103" spans="1:5" s="5" customFormat="1" ht="12">
      <c r="A103" s="52" t="s">
        <v>113</v>
      </c>
      <c r="B103" s="11"/>
      <c r="C103" s="11"/>
      <c r="D103" s="11"/>
      <c r="E103" s="125"/>
    </row>
    <row r="104" spans="1:5" s="5" customFormat="1" ht="12">
      <c r="A104" s="28" t="s">
        <v>114</v>
      </c>
      <c r="B104" s="43"/>
      <c r="C104" s="43"/>
      <c r="D104" s="43"/>
      <c r="E104" s="126"/>
    </row>
    <row r="105" spans="1:5" s="36" customFormat="1" ht="12">
      <c r="A105" s="22" t="s">
        <v>102</v>
      </c>
      <c r="B105" s="23"/>
      <c r="C105" s="23"/>
      <c r="D105" s="23"/>
      <c r="E105" s="125"/>
    </row>
    <row r="106" spans="1:5" s="36" customFormat="1" ht="12">
      <c r="A106" s="22" t="s">
        <v>115</v>
      </c>
      <c r="B106" s="23"/>
      <c r="C106" s="23"/>
      <c r="D106" s="23"/>
      <c r="E106" s="125"/>
    </row>
    <row r="107" spans="1:5" s="56" customFormat="1" ht="12">
      <c r="A107" s="54" t="s">
        <v>116</v>
      </c>
      <c r="B107" s="55">
        <f>B91+B94+B101+B104</f>
        <v>528</v>
      </c>
      <c r="C107" s="55">
        <f>C91+C94+C101+C104</f>
        <v>2109</v>
      </c>
      <c r="D107" s="55">
        <f>D91+D94+D101+D104</f>
        <v>2109</v>
      </c>
      <c r="E107" s="126">
        <f>D107/C107*100</f>
        <v>100</v>
      </c>
    </row>
    <row r="108" spans="1:5" s="56" customFormat="1" ht="12">
      <c r="A108" s="428" t="s">
        <v>526</v>
      </c>
      <c r="B108" s="20"/>
      <c r="C108" s="20"/>
      <c r="D108" s="20">
        <v>-2535</v>
      </c>
      <c r="E108" s="126"/>
    </row>
    <row r="109" spans="1:5" s="5" customFormat="1" ht="12">
      <c r="A109" s="6" t="s">
        <v>117</v>
      </c>
      <c r="B109" s="7">
        <f>B89+B107</f>
        <v>187649</v>
      </c>
      <c r="C109" s="7">
        <f>C89+C107</f>
        <v>193779</v>
      </c>
      <c r="D109" s="7">
        <f>D89+D107+D108</f>
        <v>187569</v>
      </c>
      <c r="E109" s="126">
        <f>D109/C109*100</f>
        <v>96.79531837815243</v>
      </c>
    </row>
    <row r="110" spans="1:5" ht="15.75">
      <c r="A110" s="57" t="s">
        <v>118</v>
      </c>
      <c r="B110" s="58">
        <v>10</v>
      </c>
      <c r="C110" s="58">
        <v>11</v>
      </c>
      <c r="D110" s="58">
        <v>11</v>
      </c>
      <c r="E110" s="125">
        <f>D110/C110*100</f>
        <v>100</v>
      </c>
    </row>
    <row r="111" spans="1:5" ht="15.75">
      <c r="A111" s="59" t="s">
        <v>119</v>
      </c>
      <c r="B111" s="60">
        <v>3</v>
      </c>
      <c r="C111" s="60">
        <v>3</v>
      </c>
      <c r="D111" s="60">
        <v>4</v>
      </c>
      <c r="E111" s="125">
        <f>D111/C111*100</f>
        <v>133.33333333333331</v>
      </c>
    </row>
  </sheetData>
  <sheetProtection/>
  <printOptions horizontalCentered="1"/>
  <pageMargins left="0.3937007874015748" right="0.3937007874015748" top="1.220472440944882" bottom="0.03937007874015748" header="0.4330708661417323" footer="0.03937007874015748"/>
  <pageSetup horizontalDpi="600" verticalDpi="600" orientation="portrait" paperSize="9" r:id="rId1"/>
  <headerFooter alignWithMargins="0">
    <oddHeader>&amp;L&amp;"Times New Roman,Normál"&amp;F&amp;"Arial CE,Normál"
&amp;C&amp;"Times New Roman CE,Félkövér"
Madocsa Községi Önkormányzat (mint önálló jogi személy)
2012.  évi kiadásai és bevételei&amp;R&amp;"Times New Roman CE,Normál"7. számú melléklet&amp;"Times New Roman CE,Félkövér dőlt"
</oddHead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4">
      <selection activeCell="A34" sqref="A34:E36"/>
    </sheetView>
  </sheetViews>
  <sheetFormatPr defaultColWidth="9.00390625" defaultRowHeight="12.75"/>
  <cols>
    <col min="1" max="1" width="56.375" style="61" customWidth="1"/>
    <col min="2" max="3" width="10.375" style="3" customWidth="1"/>
    <col min="4" max="4" width="10.75390625" style="3" customWidth="1"/>
    <col min="5" max="5" width="9.125" style="3" customWidth="1"/>
    <col min="6" max="16384" width="8.00390625" style="3" customWidth="1"/>
  </cols>
  <sheetData>
    <row r="1" spans="1:5" ht="26.25">
      <c r="A1" s="1" t="s">
        <v>8</v>
      </c>
      <c r="B1" s="2" t="s">
        <v>9</v>
      </c>
      <c r="C1" s="2" t="s">
        <v>180</v>
      </c>
      <c r="D1" s="2" t="s">
        <v>196</v>
      </c>
      <c r="E1" s="127" t="s">
        <v>183</v>
      </c>
    </row>
    <row r="2" spans="1:5" s="5" customFormat="1" ht="12">
      <c r="A2" s="62" t="s">
        <v>120</v>
      </c>
      <c r="B2" s="4"/>
      <c r="C2" s="59"/>
      <c r="D2" s="59"/>
      <c r="E2" s="59"/>
    </row>
    <row r="3" spans="1:5" s="5" customFormat="1" ht="12">
      <c r="A3" s="6" t="s">
        <v>10</v>
      </c>
      <c r="B3" s="7">
        <f>B4+B13+B15+B12</f>
        <v>38868</v>
      </c>
      <c r="C3" s="128">
        <f>C4+C13+C15+C12</f>
        <v>34817</v>
      </c>
      <c r="D3" s="128">
        <f>D4+D13+D15+D12</f>
        <v>33140</v>
      </c>
      <c r="E3" s="126">
        <f>D3/C3*100</f>
        <v>95.18338742568285</v>
      </c>
    </row>
    <row r="4" spans="1:5" s="5" customFormat="1" ht="12">
      <c r="A4" s="8" t="s">
        <v>0</v>
      </c>
      <c r="B4" s="9">
        <f>SUM(B5:B11)</f>
        <v>63</v>
      </c>
      <c r="C4" s="9">
        <f>SUM(C5:C11)</f>
        <v>63</v>
      </c>
      <c r="D4" s="9">
        <f>SUM(D5:D11)</f>
        <v>19</v>
      </c>
      <c r="E4" s="126">
        <f>D4/C4*100</f>
        <v>30.158730158730158</v>
      </c>
    </row>
    <row r="5" spans="1:5" s="12" customFormat="1" ht="12">
      <c r="A5" s="10" t="s">
        <v>11</v>
      </c>
      <c r="B5" s="11"/>
      <c r="C5" s="11"/>
      <c r="D5" s="11">
        <v>1</v>
      </c>
      <c r="E5" s="129"/>
    </row>
    <row r="6" spans="1:5" s="12" customFormat="1" ht="12">
      <c r="A6" s="10" t="s">
        <v>12</v>
      </c>
      <c r="B6" s="11">
        <v>50</v>
      </c>
      <c r="C6" s="11">
        <v>50</v>
      </c>
      <c r="D6" s="11">
        <v>13</v>
      </c>
      <c r="E6" s="129">
        <f>D6/C6*100</f>
        <v>26</v>
      </c>
    </row>
    <row r="7" spans="1:5" s="12" customFormat="1" ht="12">
      <c r="A7" s="10" t="s">
        <v>13</v>
      </c>
      <c r="B7" s="11"/>
      <c r="C7" s="11"/>
      <c r="D7" s="11"/>
      <c r="E7" s="129"/>
    </row>
    <row r="8" spans="1:5" s="12" customFormat="1" ht="12">
      <c r="A8" s="10" t="s">
        <v>14</v>
      </c>
      <c r="B8" s="11"/>
      <c r="C8" s="11"/>
      <c r="D8" s="11"/>
      <c r="E8" s="129"/>
    </row>
    <row r="9" spans="1:5" s="12" customFormat="1" ht="12">
      <c r="A9" s="10" t="s">
        <v>15</v>
      </c>
      <c r="B9" s="11"/>
      <c r="C9" s="11"/>
      <c r="D9" s="11"/>
      <c r="E9" s="129"/>
    </row>
    <row r="10" spans="1:5" s="12" customFormat="1" ht="12">
      <c r="A10" s="13" t="s">
        <v>16</v>
      </c>
      <c r="B10" s="11">
        <v>13</v>
      </c>
      <c r="C10" s="11">
        <v>13</v>
      </c>
      <c r="D10" s="11">
        <v>4</v>
      </c>
      <c r="E10" s="129">
        <f>D10/C10*100</f>
        <v>30.76923076923077</v>
      </c>
    </row>
    <row r="11" spans="1:5" s="12" customFormat="1" ht="12">
      <c r="A11" s="10" t="s">
        <v>17</v>
      </c>
      <c r="B11" s="11"/>
      <c r="C11" s="11"/>
      <c r="D11" s="11">
        <v>1</v>
      </c>
      <c r="E11" s="129"/>
    </row>
    <row r="12" spans="1:5" s="12" customFormat="1" ht="12">
      <c r="A12" s="8" t="s">
        <v>30</v>
      </c>
      <c r="B12" s="20">
        <v>50</v>
      </c>
      <c r="C12" s="20">
        <v>50</v>
      </c>
      <c r="D12" s="20">
        <v>51</v>
      </c>
      <c r="E12" s="126">
        <f>D12/C12*100</f>
        <v>102</v>
      </c>
    </row>
    <row r="13" spans="1:5" s="5" customFormat="1" ht="12">
      <c r="A13" s="8" t="s">
        <v>178</v>
      </c>
      <c r="B13" s="7">
        <v>38755</v>
      </c>
      <c r="C13" s="7">
        <v>34704</v>
      </c>
      <c r="D13" s="7">
        <v>33070</v>
      </c>
      <c r="E13" s="126">
        <f>D13/C13*100</f>
        <v>95.29160903642232</v>
      </c>
    </row>
    <row r="14" spans="1:5" s="42" customFormat="1" ht="12">
      <c r="A14" s="30" t="s">
        <v>527</v>
      </c>
      <c r="B14" s="31">
        <f>B3</f>
        <v>38868</v>
      </c>
      <c r="C14" s="31">
        <f>C3</f>
        <v>34817</v>
      </c>
      <c r="D14" s="31">
        <f>D3</f>
        <v>33140</v>
      </c>
      <c r="E14" s="429">
        <f>D14/C14*100</f>
        <v>95.18338742568285</v>
      </c>
    </row>
    <row r="15" spans="1:5" s="5" customFormat="1" ht="12">
      <c r="A15" s="8" t="s">
        <v>525</v>
      </c>
      <c r="B15" s="27"/>
      <c r="C15" s="27"/>
      <c r="D15" s="27"/>
      <c r="E15" s="126"/>
    </row>
    <row r="16" spans="1:5" s="38" customFormat="1" ht="12">
      <c r="A16" s="28" t="s">
        <v>528</v>
      </c>
      <c r="B16" s="29">
        <f>B14+B15</f>
        <v>38868</v>
      </c>
      <c r="C16" s="29">
        <f>C14+C15</f>
        <v>34817</v>
      </c>
      <c r="D16" s="29">
        <f>D14+D15</f>
        <v>33140</v>
      </c>
      <c r="E16" s="429">
        <f>D16/C16*100</f>
        <v>95.18338742568285</v>
      </c>
    </row>
    <row r="17" spans="1:5" s="5" customFormat="1" ht="12">
      <c r="A17" s="39"/>
      <c r="B17" s="26"/>
      <c r="C17" s="26"/>
      <c r="D17" s="26"/>
      <c r="E17" s="129"/>
    </row>
    <row r="18" spans="1:5" s="5" customFormat="1" ht="12">
      <c r="A18" s="48" t="s">
        <v>122</v>
      </c>
      <c r="B18" s="49"/>
      <c r="C18" s="49"/>
      <c r="D18" s="49"/>
      <c r="E18" s="129"/>
    </row>
    <row r="19" spans="1:5" s="5" customFormat="1" ht="12">
      <c r="A19" s="6" t="s">
        <v>73</v>
      </c>
      <c r="B19" s="7">
        <f>SUM(B20:B30)</f>
        <v>38868</v>
      </c>
      <c r="C19" s="7">
        <f>SUM(C20:C30)</f>
        <v>34817</v>
      </c>
      <c r="D19" s="7">
        <f>SUM(D20:D30)</f>
        <v>32624</v>
      </c>
      <c r="E19" s="126">
        <f>D19/C19*100</f>
        <v>93.70135278743142</v>
      </c>
    </row>
    <row r="20" spans="1:5" s="5" customFormat="1" ht="12">
      <c r="A20" s="17" t="s">
        <v>74</v>
      </c>
      <c r="B20" s="11">
        <v>22055</v>
      </c>
      <c r="C20" s="11">
        <v>22055</v>
      </c>
      <c r="D20" s="11">
        <v>21858</v>
      </c>
      <c r="E20" s="129">
        <f>D20/C20*100</f>
        <v>99.10677850827476</v>
      </c>
    </row>
    <row r="21" spans="1:5" s="5" customFormat="1" ht="12">
      <c r="A21" s="17" t="s">
        <v>123</v>
      </c>
      <c r="B21" s="11">
        <v>5523</v>
      </c>
      <c r="C21" s="11">
        <v>5523</v>
      </c>
      <c r="D21" s="11">
        <v>5605</v>
      </c>
      <c r="E21" s="129">
        <f>D21/C21*100</f>
        <v>101.48470034401593</v>
      </c>
    </row>
    <row r="22" spans="1:5" s="5" customFormat="1" ht="12">
      <c r="A22" s="17" t="s">
        <v>124</v>
      </c>
      <c r="B22" s="11">
        <v>11290</v>
      </c>
      <c r="C22" s="11">
        <v>7239</v>
      </c>
      <c r="D22" s="11">
        <v>5161</v>
      </c>
      <c r="E22" s="129">
        <f>D22/C22*100</f>
        <v>71.29437767647465</v>
      </c>
    </row>
    <row r="23" spans="1:5" s="5" customFormat="1" ht="12">
      <c r="A23" s="17" t="s">
        <v>75</v>
      </c>
      <c r="B23" s="11"/>
      <c r="C23" s="11"/>
      <c r="D23" s="11"/>
      <c r="E23" s="129"/>
    </row>
    <row r="24" spans="1:5" s="5" customFormat="1" ht="12">
      <c r="A24" s="50" t="s">
        <v>76</v>
      </c>
      <c r="B24" s="11"/>
      <c r="C24" s="11"/>
      <c r="D24" s="11"/>
      <c r="E24" s="129"/>
    </row>
    <row r="25" spans="1:5" s="5" customFormat="1" ht="12">
      <c r="A25" s="50" t="s">
        <v>77</v>
      </c>
      <c r="B25" s="11"/>
      <c r="C25" s="11"/>
      <c r="D25" s="11"/>
      <c r="E25" s="129"/>
    </row>
    <row r="26" spans="1:5" s="5" customFormat="1" ht="12">
      <c r="A26" s="17" t="s">
        <v>78</v>
      </c>
      <c r="B26" s="11"/>
      <c r="C26" s="11"/>
      <c r="D26" s="11"/>
      <c r="E26" s="129"/>
    </row>
    <row r="27" spans="1:5" s="5" customFormat="1" ht="12">
      <c r="A27" s="17" t="s">
        <v>79</v>
      </c>
      <c r="B27" s="11"/>
      <c r="C27" s="11"/>
      <c r="D27" s="11"/>
      <c r="E27" s="129"/>
    </row>
    <row r="28" spans="1:5" s="5" customFormat="1" ht="12">
      <c r="A28" s="17" t="s">
        <v>80</v>
      </c>
      <c r="B28" s="11"/>
      <c r="C28" s="11"/>
      <c r="D28" s="11"/>
      <c r="E28" s="129"/>
    </row>
    <row r="29" spans="1:5" s="5" customFormat="1" ht="12">
      <c r="A29" s="17" t="s">
        <v>81</v>
      </c>
      <c r="B29" s="11"/>
      <c r="C29" s="11"/>
      <c r="D29" s="11"/>
      <c r="E29" s="129"/>
    </row>
    <row r="30" spans="1:5" s="5" customFormat="1" ht="12">
      <c r="A30" s="17" t="s">
        <v>82</v>
      </c>
      <c r="B30" s="19"/>
      <c r="C30" s="19"/>
      <c r="D30" s="19"/>
      <c r="E30" s="129"/>
    </row>
    <row r="31" spans="1:5" s="5" customFormat="1" ht="12">
      <c r="A31" s="6" t="s">
        <v>86</v>
      </c>
      <c r="B31" s="7">
        <f>SUM(B32:B33)</f>
        <v>0</v>
      </c>
      <c r="C31" s="7">
        <f>SUM(C32:C33)</f>
        <v>0</v>
      </c>
      <c r="D31" s="7">
        <f>SUM(D32:D33)</f>
        <v>0</v>
      </c>
      <c r="E31" s="126"/>
    </row>
    <row r="32" spans="1:5" s="36" customFormat="1" ht="12">
      <c r="A32" s="25" t="s">
        <v>87</v>
      </c>
      <c r="B32" s="11"/>
      <c r="C32" s="11"/>
      <c r="D32" s="11"/>
      <c r="E32" s="129"/>
    </row>
    <row r="33" spans="1:5" s="5" customFormat="1" ht="12">
      <c r="A33" s="17" t="s">
        <v>88</v>
      </c>
      <c r="B33" s="11"/>
      <c r="C33" s="11"/>
      <c r="D33" s="11"/>
      <c r="E33" s="129"/>
    </row>
    <row r="34" spans="1:5" s="42" customFormat="1" ht="12">
      <c r="A34" s="30" t="s">
        <v>529</v>
      </c>
      <c r="B34" s="21">
        <f>B19+B31</f>
        <v>38868</v>
      </c>
      <c r="C34" s="21">
        <f>C19+C31</f>
        <v>34817</v>
      </c>
      <c r="D34" s="21">
        <f>D19+D31</f>
        <v>32624</v>
      </c>
      <c r="E34" s="126">
        <f>D34/C34*100</f>
        <v>93.70135278743142</v>
      </c>
    </row>
    <row r="35" spans="1:5" s="5" customFormat="1" ht="12">
      <c r="A35" s="428" t="s">
        <v>526</v>
      </c>
      <c r="B35" s="20"/>
      <c r="C35" s="20"/>
      <c r="D35" s="20">
        <v>502</v>
      </c>
      <c r="E35" s="126"/>
    </row>
    <row r="36" spans="1:5" s="5" customFormat="1" ht="12">
      <c r="A36" s="6" t="s">
        <v>117</v>
      </c>
      <c r="B36" s="7">
        <f>B34+B35</f>
        <v>38868</v>
      </c>
      <c r="C36" s="7">
        <f>C34+C35</f>
        <v>34817</v>
      </c>
      <c r="D36" s="7">
        <f>D34+D35</f>
        <v>33126</v>
      </c>
      <c r="E36" s="126">
        <f>D36/C36*100</f>
        <v>95.14317718355976</v>
      </c>
    </row>
    <row r="37" spans="1:5" ht="15.75">
      <c r="A37" s="57" t="s">
        <v>118</v>
      </c>
      <c r="B37" s="58">
        <v>7</v>
      </c>
      <c r="C37" s="58">
        <v>7</v>
      </c>
      <c r="D37" s="58">
        <v>7</v>
      </c>
      <c r="E37" s="129">
        <f>D37/C37*100</f>
        <v>100</v>
      </c>
    </row>
    <row r="38" spans="1:5" ht="15.75">
      <c r="A38" s="59" t="s">
        <v>119</v>
      </c>
      <c r="B38" s="60"/>
      <c r="C38" s="60"/>
      <c r="D38" s="60"/>
      <c r="E38" s="129"/>
    </row>
  </sheetData>
  <sheetProtection/>
  <printOptions horizontalCentered="1"/>
  <pageMargins left="0.3937007874015748" right="0.3937007874015748" top="1.220472440944882" bottom="0.03937007874015748" header="0.4330708661417323" footer="0.03937007874015748"/>
  <pageSetup horizontalDpi="600" verticalDpi="600" orientation="portrait" paperSize="9" r:id="rId1"/>
  <headerFooter alignWithMargins="0">
    <oddHeader>&amp;L&amp;"Times New Roman,Normál"&amp;F&amp;"Arial CE,Normál"
&amp;C&amp;"Times New Roman CE,Félkövér"
Madocsai Polgármesteri Hivatal 2012.  évi kiadásai és bevételei&amp;R&amp;"Times New Roman CE,Normál"8. számú melléklet&amp;"Times New Roman CE,Félkövér dőlt"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A42" sqref="A42"/>
    </sheetView>
  </sheetViews>
  <sheetFormatPr defaultColWidth="9.00390625" defaultRowHeight="12.75"/>
  <cols>
    <col min="1" max="1" width="54.75390625" style="61" customWidth="1"/>
    <col min="2" max="2" width="11.125" style="3" customWidth="1"/>
    <col min="3" max="3" width="11.75390625" style="3" customWidth="1"/>
    <col min="4" max="4" width="10.75390625" style="3" customWidth="1"/>
    <col min="5" max="5" width="8.75390625" style="124" customWidth="1"/>
    <col min="6" max="16384" width="8.00390625" style="3" customWidth="1"/>
  </cols>
  <sheetData>
    <row r="1" spans="1:5" ht="26.25">
      <c r="A1" s="1" t="s">
        <v>8</v>
      </c>
      <c r="B1" s="2" t="s">
        <v>9</v>
      </c>
      <c r="C1" s="2" t="s">
        <v>180</v>
      </c>
      <c r="D1" s="2" t="s">
        <v>196</v>
      </c>
      <c r="E1" s="127" t="s">
        <v>183</v>
      </c>
    </row>
    <row r="2" spans="1:5" s="5" customFormat="1" ht="12">
      <c r="A2" s="62" t="s">
        <v>120</v>
      </c>
      <c r="B2" s="4"/>
      <c r="E2" s="125"/>
    </row>
    <row r="3" spans="1:5" s="5" customFormat="1" ht="12">
      <c r="A3" s="6" t="s">
        <v>10</v>
      </c>
      <c r="B3" s="7">
        <f>B4+B12+B14</f>
        <v>17470</v>
      </c>
      <c r="C3" s="7">
        <f>C4+C12+C14</f>
        <v>17470</v>
      </c>
      <c r="D3" s="7">
        <f>D4+D12+D14</f>
        <v>17308</v>
      </c>
      <c r="E3" s="126">
        <f>D3/C3*100</f>
        <v>99.07269605037207</v>
      </c>
    </row>
    <row r="4" spans="1:5" s="5" customFormat="1" ht="12">
      <c r="A4" s="8" t="s">
        <v>0</v>
      </c>
      <c r="B4" s="9">
        <f>SUM(B5:B11)</f>
        <v>6525</v>
      </c>
      <c r="C4" s="9">
        <f>SUM(C5:C11)</f>
        <v>6525</v>
      </c>
      <c r="D4" s="131">
        <f>SUM(D5:D11)</f>
        <v>7286</v>
      </c>
      <c r="E4" s="126">
        <f>D4/C4*100</f>
        <v>111.66283524904215</v>
      </c>
    </row>
    <row r="5" spans="1:5" s="12" customFormat="1" ht="12">
      <c r="A5" s="10" t="s">
        <v>11</v>
      </c>
      <c r="B5" s="11"/>
      <c r="C5" s="11"/>
      <c r="D5" s="132"/>
      <c r="E5" s="137"/>
    </row>
    <row r="6" spans="1:5" s="12" customFormat="1" ht="12">
      <c r="A6" s="10" t="s">
        <v>12</v>
      </c>
      <c r="B6" s="11"/>
      <c r="C6" s="11"/>
      <c r="D6" s="132"/>
      <c r="E6" s="137"/>
    </row>
    <row r="7" spans="1:5" s="12" customFormat="1" ht="12">
      <c r="A7" s="10" t="s">
        <v>13</v>
      </c>
      <c r="B7" s="11"/>
      <c r="C7" s="11"/>
      <c r="D7" s="132"/>
      <c r="E7" s="137"/>
    </row>
    <row r="8" spans="1:5" s="12" customFormat="1" ht="12">
      <c r="A8" s="10" t="s">
        <v>14</v>
      </c>
      <c r="B8" s="11">
        <v>5310</v>
      </c>
      <c r="C8" s="11">
        <v>5310</v>
      </c>
      <c r="D8" s="132">
        <v>5942</v>
      </c>
      <c r="E8" s="137">
        <f>D8/C8*100</f>
        <v>111.90207156308851</v>
      </c>
    </row>
    <row r="9" spans="1:5" s="12" customFormat="1" ht="12">
      <c r="A9" s="10" t="s">
        <v>15</v>
      </c>
      <c r="B9" s="11"/>
      <c r="C9" s="11"/>
      <c r="D9" s="132"/>
      <c r="E9" s="137"/>
    </row>
    <row r="10" spans="1:5" s="12" customFormat="1" ht="12">
      <c r="A10" s="13" t="s">
        <v>16</v>
      </c>
      <c r="B10" s="11">
        <v>1215</v>
      </c>
      <c r="C10" s="11">
        <v>1215</v>
      </c>
      <c r="D10" s="132">
        <v>1343</v>
      </c>
      <c r="E10" s="137">
        <f>D10/C10*100</f>
        <v>110.53497942386832</v>
      </c>
    </row>
    <row r="11" spans="1:5" s="12" customFormat="1" ht="12">
      <c r="A11" s="10" t="s">
        <v>17</v>
      </c>
      <c r="B11" s="11"/>
      <c r="C11" s="11"/>
      <c r="D11" s="132">
        <v>1</v>
      </c>
      <c r="E11" s="137"/>
    </row>
    <row r="12" spans="1:5" s="5" customFormat="1" ht="12">
      <c r="A12" s="8" t="s">
        <v>178</v>
      </c>
      <c r="B12" s="7">
        <v>10945</v>
      </c>
      <c r="C12" s="7">
        <v>10945</v>
      </c>
      <c r="D12" s="130">
        <v>10022</v>
      </c>
      <c r="E12" s="126">
        <f>D12/C12*100</f>
        <v>91.56692553677478</v>
      </c>
    </row>
    <row r="13" spans="1:5" s="5" customFormat="1" ht="12">
      <c r="A13" s="30" t="s">
        <v>527</v>
      </c>
      <c r="B13" s="31">
        <f>B3</f>
        <v>17470</v>
      </c>
      <c r="C13" s="31">
        <f>C3</f>
        <v>17470</v>
      </c>
      <c r="D13" s="31">
        <f>D3</f>
        <v>17308</v>
      </c>
      <c r="E13" s="126">
        <f>D13/C13*100</f>
        <v>99.07269605037207</v>
      </c>
    </row>
    <row r="14" spans="1:5" s="5" customFormat="1" ht="12">
      <c r="A14" s="8" t="s">
        <v>525</v>
      </c>
      <c r="B14" s="27"/>
      <c r="C14" s="27"/>
      <c r="D14" s="27"/>
      <c r="E14" s="126"/>
    </row>
    <row r="15" spans="1:5" s="5" customFormat="1" ht="12">
      <c r="A15" s="28" t="s">
        <v>528</v>
      </c>
      <c r="B15" s="29">
        <f>B13+B14</f>
        <v>17470</v>
      </c>
      <c r="C15" s="29">
        <f>C13+C14</f>
        <v>17470</v>
      </c>
      <c r="D15" s="29">
        <f>D13+D14</f>
        <v>17308</v>
      </c>
      <c r="E15" s="126">
        <f>D15/C15*100</f>
        <v>99.07269605037207</v>
      </c>
    </row>
    <row r="16" spans="1:5" s="5" customFormat="1" ht="12">
      <c r="A16" s="33"/>
      <c r="B16" s="34"/>
      <c r="C16" s="34"/>
      <c r="D16" s="430"/>
      <c r="E16" s="129"/>
    </row>
    <row r="17" spans="1:5" s="5" customFormat="1" ht="12">
      <c r="A17" s="48" t="s">
        <v>122</v>
      </c>
      <c r="B17" s="49"/>
      <c r="C17" s="49"/>
      <c r="D17" s="133"/>
      <c r="E17" s="125"/>
    </row>
    <row r="18" spans="1:5" s="5" customFormat="1" ht="12">
      <c r="A18" s="6" t="s">
        <v>73</v>
      </c>
      <c r="B18" s="7">
        <f>SUM(B19:B29)</f>
        <v>17470</v>
      </c>
      <c r="C18" s="7">
        <f>SUM(C19:C29)</f>
        <v>17470</v>
      </c>
      <c r="D18" s="130">
        <f>SUM(D19:D29)</f>
        <v>17135</v>
      </c>
      <c r="E18" s="126">
        <f>D18/C18*100</f>
        <v>98.0824270177447</v>
      </c>
    </row>
    <row r="19" spans="1:5" s="5" customFormat="1" ht="12">
      <c r="A19" s="17" t="s">
        <v>74</v>
      </c>
      <c r="B19" s="11">
        <v>5250</v>
      </c>
      <c r="C19" s="11">
        <v>5250</v>
      </c>
      <c r="D19" s="132">
        <v>5145</v>
      </c>
      <c r="E19" s="125">
        <f>D19/C19*100</f>
        <v>98</v>
      </c>
    </row>
    <row r="20" spans="1:5" s="5" customFormat="1" ht="12">
      <c r="A20" s="17" t="s">
        <v>123</v>
      </c>
      <c r="B20" s="11">
        <v>1261</v>
      </c>
      <c r="C20" s="11">
        <v>1261</v>
      </c>
      <c r="D20" s="132">
        <v>1299</v>
      </c>
      <c r="E20" s="125">
        <f>D20/C20*100</f>
        <v>103.01348136399682</v>
      </c>
    </row>
    <row r="21" spans="1:5" s="5" customFormat="1" ht="12">
      <c r="A21" s="17" t="s">
        <v>124</v>
      </c>
      <c r="B21" s="11">
        <v>10959</v>
      </c>
      <c r="C21" s="11">
        <v>10959</v>
      </c>
      <c r="D21" s="132">
        <v>10691</v>
      </c>
      <c r="E21" s="125">
        <f>D21/C21*100</f>
        <v>97.55452139793776</v>
      </c>
    </row>
    <row r="22" spans="1:5" s="5" customFormat="1" ht="12">
      <c r="A22" s="17" t="s">
        <v>75</v>
      </c>
      <c r="B22" s="11"/>
      <c r="C22" s="11"/>
      <c r="D22" s="132"/>
      <c r="E22" s="125"/>
    </row>
    <row r="23" spans="1:5" s="5" customFormat="1" ht="12">
      <c r="A23" s="50" t="s">
        <v>76</v>
      </c>
      <c r="B23" s="11"/>
      <c r="C23" s="11"/>
      <c r="D23" s="132"/>
      <c r="E23" s="125"/>
    </row>
    <row r="24" spans="1:5" s="5" customFormat="1" ht="12">
      <c r="A24" s="50" t="s">
        <v>77</v>
      </c>
      <c r="B24" s="11"/>
      <c r="C24" s="11"/>
      <c r="D24" s="132"/>
      <c r="E24" s="125"/>
    </row>
    <row r="25" spans="1:5" s="5" customFormat="1" ht="12">
      <c r="A25" s="17" t="s">
        <v>78</v>
      </c>
      <c r="B25" s="11"/>
      <c r="C25" s="11"/>
      <c r="D25" s="132"/>
      <c r="E25" s="125"/>
    </row>
    <row r="26" spans="1:5" s="5" customFormat="1" ht="12">
      <c r="A26" s="17" t="s">
        <v>79</v>
      </c>
      <c r="B26" s="11"/>
      <c r="C26" s="11"/>
      <c r="D26" s="132"/>
      <c r="E26" s="125"/>
    </row>
    <row r="27" spans="1:5" s="5" customFormat="1" ht="12">
      <c r="A27" s="17" t="s">
        <v>80</v>
      </c>
      <c r="B27" s="11"/>
      <c r="C27" s="11"/>
      <c r="D27" s="132"/>
      <c r="E27" s="125"/>
    </row>
    <row r="28" spans="1:5" s="5" customFormat="1" ht="12">
      <c r="A28" s="17" t="s">
        <v>81</v>
      </c>
      <c r="B28" s="11"/>
      <c r="C28" s="11"/>
      <c r="D28" s="132"/>
      <c r="E28" s="125"/>
    </row>
    <row r="29" spans="1:5" s="5" customFormat="1" ht="12">
      <c r="A29" s="17" t="s">
        <v>82</v>
      </c>
      <c r="B29" s="19"/>
      <c r="C29" s="19"/>
      <c r="D29" s="134"/>
      <c r="E29" s="125"/>
    </row>
    <row r="30" spans="1:5" s="5" customFormat="1" ht="12">
      <c r="A30" s="6" t="s">
        <v>86</v>
      </c>
      <c r="B30" s="7">
        <f>SUM(B31:B32)</f>
        <v>0</v>
      </c>
      <c r="C30" s="7">
        <f>SUM(C31:C32)</f>
        <v>0</v>
      </c>
      <c r="D30" s="130">
        <f>SUM(D31:D32)</f>
        <v>0</v>
      </c>
      <c r="E30" s="126"/>
    </row>
    <row r="31" spans="1:5" s="36" customFormat="1" ht="12">
      <c r="A31" s="25" t="s">
        <v>87</v>
      </c>
      <c r="B31" s="11"/>
      <c r="C31" s="11"/>
      <c r="D31" s="132"/>
      <c r="E31" s="138"/>
    </row>
    <row r="32" spans="1:5" s="5" customFormat="1" ht="12">
      <c r="A32" s="17" t="s">
        <v>88</v>
      </c>
      <c r="B32" s="11"/>
      <c r="C32" s="11"/>
      <c r="D32" s="132"/>
      <c r="E32" s="125"/>
    </row>
    <row r="33" spans="1:5" s="5" customFormat="1" ht="12">
      <c r="A33" s="30" t="s">
        <v>529</v>
      </c>
      <c r="B33" s="21">
        <f>B19+B30</f>
        <v>5250</v>
      </c>
      <c r="C33" s="21">
        <f>C19+C30</f>
        <v>5250</v>
      </c>
      <c r="D33" s="21">
        <f>D19+D30</f>
        <v>5145</v>
      </c>
      <c r="E33" s="126">
        <f>D33/C33*100</f>
        <v>98</v>
      </c>
    </row>
    <row r="34" spans="1:5" s="5" customFormat="1" ht="12">
      <c r="A34" s="428" t="s">
        <v>526</v>
      </c>
      <c r="B34" s="20"/>
      <c r="C34" s="20"/>
      <c r="D34" s="20">
        <v>165</v>
      </c>
      <c r="E34" s="126"/>
    </row>
    <row r="35" spans="1:5" s="5" customFormat="1" ht="12">
      <c r="A35" s="6" t="s">
        <v>117</v>
      </c>
      <c r="B35" s="7">
        <f>B33+B34</f>
        <v>5250</v>
      </c>
      <c r="C35" s="7">
        <f>C33+C34</f>
        <v>5250</v>
      </c>
      <c r="D35" s="7">
        <f>D33+D34</f>
        <v>5310</v>
      </c>
      <c r="E35" s="126">
        <f>D35/C35*100</f>
        <v>101.14285714285714</v>
      </c>
    </row>
    <row r="36" spans="1:5" ht="15.75">
      <c r="A36" s="57" t="s">
        <v>118</v>
      </c>
      <c r="B36" s="58">
        <v>3</v>
      </c>
      <c r="C36" s="58">
        <v>3</v>
      </c>
      <c r="D36" s="135">
        <v>3</v>
      </c>
      <c r="E36" s="140">
        <f>D36/C36*100</f>
        <v>100</v>
      </c>
    </row>
    <row r="37" spans="1:5" ht="15.75">
      <c r="A37" s="59" t="s">
        <v>119</v>
      </c>
      <c r="B37" s="60"/>
      <c r="C37" s="60"/>
      <c r="D37" s="136"/>
      <c r="E37" s="139"/>
    </row>
    <row r="41" ht="15.75">
      <c r="B41" s="123"/>
    </row>
    <row r="42" ht="15.75">
      <c r="B42" s="123"/>
    </row>
    <row r="43" ht="15.75">
      <c r="B43" s="123"/>
    </row>
  </sheetData>
  <sheetProtection/>
  <printOptions horizontalCentered="1"/>
  <pageMargins left="0.3937007874015748" right="0.3937007874015748" top="1.220472440944882" bottom="0.03937007874015748" header="0.4330708661417323" footer="0.03937007874015748"/>
  <pageSetup horizontalDpi="600" verticalDpi="600" orientation="portrait" paperSize="9" r:id="rId1"/>
  <headerFooter alignWithMargins="0">
    <oddHeader>&amp;L&amp;"Times New Roman,Normál"&amp;F&amp;"Arial CE,Normál"
&amp;C&amp;"Times New Roman CE,Félkövér"
Madocsa Alapszolgáltatási Központ
 2012.  évi kiadásai és bevételei&amp;R&amp;"Times New Roman CE,Normál"9. számú melléklet&amp;"Times New Roman CE,Félkövér 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Hivatal</cp:lastModifiedBy>
  <cp:lastPrinted>2013-04-23T08:46:38Z</cp:lastPrinted>
  <dcterms:created xsi:type="dcterms:W3CDTF">1998-12-06T10:54:59Z</dcterms:created>
  <dcterms:modified xsi:type="dcterms:W3CDTF">2013-04-23T09:19:08Z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