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780" firstSheet="3" activeTab="3"/>
  </bookViews>
  <sheets>
    <sheet name="1. melléklet összevont" sheetId="1" r:id="rId1"/>
    <sheet name="1.2.sz.mell  " sheetId="2" r:id="rId2"/>
    <sheet name="1.3.sz.mell  " sheetId="3" r:id="rId3"/>
    <sheet name="1.4.sz.m.beruházás,felújítás" sheetId="4" r:id="rId4"/>
    <sheet name="2. melléklet önkormányzat" sheetId="5" r:id="rId5"/>
    <sheet name="3. melléklet Alapszolg.Kp." sheetId="6" r:id="rId6"/>
    <sheet name="4. melléklet Kölyökkuckó Óvoda" sheetId="7" r:id="rId7"/>
    <sheet name="1. tájékoztató t." sheetId="8" r:id="rId8"/>
    <sheet name="Munka6" sheetId="9" r:id="rId9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<sst xmlns="http://schemas.openxmlformats.org/spreadsheetml/2006/main" count="998" uniqueCount="338">
  <si>
    <t>Ezer forintban</t>
  </si>
  <si>
    <t>Sor-
szám</t>
  </si>
  <si>
    <t>Bevételi jogcím</t>
  </si>
  <si>
    <t>1.</t>
  </si>
  <si>
    <t>2.</t>
  </si>
  <si>
    <t>3.</t>
  </si>
  <si>
    <t>5.</t>
  </si>
  <si>
    <t>Készletértékesítés ellenértéke</t>
  </si>
  <si>
    <t>Szolgáltatások ellenértéke</t>
  </si>
  <si>
    <t>Tulajdonosi bevételek</t>
  </si>
  <si>
    <t>Kamatbevételek</t>
  </si>
  <si>
    <t>6.</t>
  </si>
  <si>
    <t>8.</t>
  </si>
  <si>
    <t>9.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</si>
  <si>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</si>
  <si>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</si>
  <si>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</si>
  <si>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</si>
  <si>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</si>
  <si>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</si>
  <si>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</si>
  <si>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</si>
  <si>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Egyéb felhalmozási kiadások</t>
  </si>
  <si>
    <t>4.</t>
  </si>
  <si>
    <t>7.</t>
  </si>
  <si>
    <t>Államháztartáson belüli megelőlegezések visszafizetése</t>
  </si>
  <si>
    <t>10.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</si>
  <si>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</si>
  <si>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</si>
  <si>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</si>
  <si>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</si>
  <si>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</si>
  <si>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Személyi juttatások</t>
  </si>
  <si>
    <t xml:space="preserve">Dologi kiadások </t>
  </si>
  <si>
    <t>Közhatalmi bevételek</t>
  </si>
  <si>
    <t>Tartalékok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</si>
  <si>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</si>
  <si>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</si>
  <si>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</si>
  <si>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</si>
  <si>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</si>
  <si>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</si>
  <si>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</si>
  <si>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</si>
  <si>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</si>
  <si>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</si>
  <si>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</si>
  <si>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</si>
  <si>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</si>
  <si>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</si>
  <si>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</si>
  <si>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</si>
  <si>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</si>
  <si>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</si>
  <si>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</si>
  <si>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</si>
  <si>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bevételek</t>
  </si>
  <si>
    <t>Költségvetési maradvány igénybevétele</t>
  </si>
  <si>
    <t>26.</t>
  </si>
  <si>
    <t>BEVÉTEL ÖSSZESEN (12+25)</t>
  </si>
  <si>
    <t>KIADÁSOK ÖSSZESEN (12+25)</t>
  </si>
  <si>
    <t>27.</t>
  </si>
  <si>
    <t>Beruházás  megnevezése</t>
  </si>
  <si>
    <t>Teljes költség</t>
  </si>
  <si>
    <t>Kivitelezés kezdési és befejezési éve</t>
  </si>
  <si>
    <t>6=(2-4-5)</t>
  </si>
  <si>
    <t>ÖSSZESEN:</t>
  </si>
  <si>
    <t>III.</t>
  </si>
  <si>
    <t>Működési bevételek</t>
  </si>
  <si>
    <t>Finanszírozási bevételek</t>
  </si>
  <si>
    <t>Összesen</t>
  </si>
  <si>
    <t>Beruházási és felújítási kiadások előirányzata célonként</t>
  </si>
  <si>
    <t>Beruházás összesen:</t>
  </si>
  <si>
    <t>Felújítás megnevezése</t>
  </si>
  <si>
    <t>Felújítás összesen:</t>
  </si>
  <si>
    <t>Szennyvíz-tisztító telep és csatornahálózat</t>
  </si>
  <si>
    <t>Vízvezeték hálózat</t>
  </si>
  <si>
    <t>B111</t>
  </si>
  <si>
    <t>Helyi önkorm.működésének ált.támogatása</t>
  </si>
  <si>
    <t>B112</t>
  </si>
  <si>
    <t>Telep.önkorm.köznevelési felad.támogatás</t>
  </si>
  <si>
    <t>B113</t>
  </si>
  <si>
    <t>Telep.önk.szoc.és gyermekjól.étk.fel.tám</t>
  </si>
  <si>
    <t>B114</t>
  </si>
  <si>
    <t>Telep.önkorm.kulturális felad.támogatása</t>
  </si>
  <si>
    <t>B115</t>
  </si>
  <si>
    <t>Működési célú központosított előirányzat</t>
  </si>
  <si>
    <t>B116</t>
  </si>
  <si>
    <t>Helyi önkorm.kiegészítő támogatásai</t>
  </si>
  <si>
    <t>B11</t>
  </si>
  <si>
    <t>B16/5</t>
  </si>
  <si>
    <t>B16</t>
  </si>
  <si>
    <t>Egyéb műk.c.támogatások bev.ÁH belülről</t>
  </si>
  <si>
    <t>B1</t>
  </si>
  <si>
    <t>B2</t>
  </si>
  <si>
    <t>Állandó jell.végz.tevék.ut.iparűzési adó</t>
  </si>
  <si>
    <t>Helyi önkorm.megillető belf.gépjárműadó</t>
  </si>
  <si>
    <t>Talajterhelési díj</t>
  </si>
  <si>
    <t xml:space="preserve">B35 </t>
  </si>
  <si>
    <t>Termékek és szolgáltatások adói</t>
  </si>
  <si>
    <t>B3</t>
  </si>
  <si>
    <t xml:space="preserve">B402 </t>
  </si>
  <si>
    <t xml:space="preserve">B403 </t>
  </si>
  <si>
    <t>Közvetített szolgáltatások ellenértéke</t>
  </si>
  <si>
    <t>B404</t>
  </si>
  <si>
    <t>Intézményi ellátási díjak</t>
  </si>
  <si>
    <t>B406</t>
  </si>
  <si>
    <t>Kiszámlázott ÁFA</t>
  </si>
  <si>
    <t>B407</t>
  </si>
  <si>
    <t>Általános forgalmi adó(ÁFA) visszatérít.</t>
  </si>
  <si>
    <t>Egyéb működési bevétel</t>
  </si>
  <si>
    <t>B4</t>
  </si>
  <si>
    <t>B5</t>
  </si>
  <si>
    <t>B6</t>
  </si>
  <si>
    <t>Működési c.átvett peszk. ÁH kívülről</t>
  </si>
  <si>
    <t>B7</t>
  </si>
  <si>
    <t>Felhalm.c. átvett peszk.ÁH kívülről</t>
  </si>
  <si>
    <t>B1-7</t>
  </si>
  <si>
    <t>Költségvetési bevételek</t>
  </si>
  <si>
    <t>B8131</t>
  </si>
  <si>
    <t>Előző évi kv-i maradvány igénybevétele</t>
  </si>
  <si>
    <t xml:space="preserve">B8 </t>
  </si>
  <si>
    <t>B</t>
  </si>
  <si>
    <t xml:space="preserve">I. </t>
  </si>
  <si>
    <t>1.1</t>
  </si>
  <si>
    <t>Önkormányzat működési támogatásai</t>
  </si>
  <si>
    <t>1.1.1</t>
  </si>
  <si>
    <t>1.1.2</t>
  </si>
  <si>
    <t>1.1.3</t>
  </si>
  <si>
    <t>1.1.4</t>
  </si>
  <si>
    <t>1.1.5</t>
  </si>
  <si>
    <t>1.1.6</t>
  </si>
  <si>
    <t>Működési célú támogatások ÁH-n belülről</t>
  </si>
  <si>
    <t>Madocsa Község Önkormányzatának</t>
  </si>
  <si>
    <t>1.2</t>
  </si>
  <si>
    <t>1.2.1</t>
  </si>
  <si>
    <t>B16/4</t>
  </si>
  <si>
    <t>1.2.2</t>
  </si>
  <si>
    <t>Elkülönített állami pénzalap</t>
  </si>
  <si>
    <t>Társadalombiztosítás pénzügyi alapjai</t>
  </si>
  <si>
    <t>B34</t>
  </si>
  <si>
    <t>B36</t>
  </si>
  <si>
    <t>2.2</t>
  </si>
  <si>
    <t xml:space="preserve">2.1 </t>
  </si>
  <si>
    <t>2.3</t>
  </si>
  <si>
    <t>B401</t>
  </si>
  <si>
    <t>B405</t>
  </si>
  <si>
    <t>B408</t>
  </si>
  <si>
    <t>B411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</si>
  <si>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</si>
  <si>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</si>
  <si>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</si>
  <si>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</si>
  <si>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</si>
  <si>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</si>
  <si>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</si>
  <si>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</si>
  <si>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</si>
  <si>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II.</t>
  </si>
  <si>
    <t>II.1</t>
  </si>
  <si>
    <t>II.2</t>
  </si>
  <si>
    <t>II.3</t>
  </si>
  <si>
    <t>Felhalmozási célú támogatás ÁH belülről</t>
  </si>
  <si>
    <t>B351</t>
  </si>
  <si>
    <t>B354</t>
  </si>
  <si>
    <t>B355</t>
  </si>
  <si>
    <t>Vagyoni típúsú adók (magánszemélyek komm.adója)</t>
  </si>
  <si>
    <t>Egyéb közhatalmi bevételek (helyi adópótlék, adóbírság)</t>
  </si>
  <si>
    <t>2.2.1</t>
  </si>
  <si>
    <t>2.2.2</t>
  </si>
  <si>
    <t>2.2.3</t>
  </si>
  <si>
    <t>III.1</t>
  </si>
  <si>
    <t>BEVÉTELEK ÖSSZESEN</t>
  </si>
  <si>
    <t>K1</t>
  </si>
  <si>
    <t>K2</t>
  </si>
  <si>
    <t>I.1</t>
  </si>
  <si>
    <t>I.2</t>
  </si>
  <si>
    <t>I.3</t>
  </si>
  <si>
    <t>I.4</t>
  </si>
  <si>
    <t>I.5</t>
  </si>
  <si>
    <t>Egyéb működési célú támogatások ÁH-n belülre</t>
  </si>
  <si>
    <t>Egyéb működési célú támogatások ÁH-n kívülre</t>
  </si>
  <si>
    <t>Visszatérítendő támogatások, kölcsönök nyújtása ÁH-n kívülre</t>
  </si>
  <si>
    <t>K3</t>
  </si>
  <si>
    <t>K4</t>
  </si>
  <si>
    <t>K5</t>
  </si>
  <si>
    <t>K506</t>
  </si>
  <si>
    <t>K508</t>
  </si>
  <si>
    <t>K512</t>
  </si>
  <si>
    <t>K513</t>
  </si>
  <si>
    <t>5.1</t>
  </si>
  <si>
    <t>5.2</t>
  </si>
  <si>
    <t>5.3</t>
  </si>
  <si>
    <t>5.4</t>
  </si>
  <si>
    <t>K6</t>
  </si>
  <si>
    <t>K7</t>
  </si>
  <si>
    <t>K8</t>
  </si>
  <si>
    <t>Költségvetési kiadások</t>
  </si>
  <si>
    <t>Finanszirozási kiadások</t>
  </si>
  <si>
    <t>K91</t>
  </si>
  <si>
    <t>Belföldi finanszírozás kiadásai</t>
  </si>
  <si>
    <t>K9</t>
  </si>
  <si>
    <t xml:space="preserve">Hitel-kölcsöntörlesztés ÁH-n kívülre </t>
  </si>
  <si>
    <t>K911</t>
  </si>
  <si>
    <t>1.3</t>
  </si>
  <si>
    <t>1.4</t>
  </si>
  <si>
    <t>Belföldi értékpapírok kiadásai</t>
  </si>
  <si>
    <t>K912</t>
  </si>
  <si>
    <t>K914</t>
  </si>
  <si>
    <t>Központi, irányítószervi támogatás folyósítása</t>
  </si>
  <si>
    <t>K915</t>
  </si>
  <si>
    <t>KIADÁSOK ÖSSZESEN</t>
  </si>
  <si>
    <t>Működési  kiadások</t>
  </si>
  <si>
    <t>Felhalmozási kiadások</t>
  </si>
  <si>
    <t>Rovat/tétel</t>
  </si>
  <si>
    <t>Madocsa Alapszolgáltatási Központ</t>
  </si>
  <si>
    <t>Irányítószervi támogatás</t>
  </si>
  <si>
    <t>B816</t>
  </si>
  <si>
    <t>Közhatalmi bevételek (B3)</t>
  </si>
  <si>
    <t xml:space="preserve">Költségvetési bevételek összesen </t>
  </si>
  <si>
    <t>Előző évi pénzmaradvány igénybevétel</t>
  </si>
  <si>
    <t>BEVÉTEL ÖSSZESEN</t>
  </si>
  <si>
    <t>Felhalmozási bevételek (B5)</t>
  </si>
  <si>
    <t>Működési bevételből (B4) a tulajdonosi bevétel</t>
  </si>
  <si>
    <t>Hiány belső finanszírozás bevételei</t>
  </si>
  <si>
    <t>Költségvetési bevételek összesen</t>
  </si>
  <si>
    <t>Gép beszerzés (önkormányzati utak kezeléséhez)</t>
  </si>
  <si>
    <t>Kerti gépek beszerzése</t>
  </si>
  <si>
    <t>Rovat</t>
  </si>
  <si>
    <t xml:space="preserve">Megnevezés </t>
  </si>
  <si>
    <t>Önkormányzat</t>
  </si>
  <si>
    <t>K311</t>
  </si>
  <si>
    <t>Szakmai anyagok beszerzése</t>
  </si>
  <si>
    <t>K312</t>
  </si>
  <si>
    <t>Üzemeltetési anyagok beszerzése</t>
  </si>
  <si>
    <t>K313</t>
  </si>
  <si>
    <t>Árubeszerzés</t>
  </si>
  <si>
    <t>K31</t>
  </si>
  <si>
    <t xml:space="preserve"> Készletbeszerzés</t>
  </si>
  <si>
    <t>K321</t>
  </si>
  <si>
    <t>Informatikai szolgáltatások igénybevétele</t>
  </si>
  <si>
    <t>K322</t>
  </si>
  <si>
    <t>Egyéb kommunikációs szolgáltatások</t>
  </si>
  <si>
    <t>K32</t>
  </si>
  <si>
    <t>Kommunikációs szolgáltatások</t>
  </si>
  <si>
    <t>K331</t>
  </si>
  <si>
    <t>Közüzemi díjak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</si>
  <si>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</si>
  <si>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</si>
  <si>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</si>
  <si>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</si>
  <si>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</si>
  <si>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</si>
  <si>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</si>
  <si>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</t>
  </si>
  <si>
    <t>K336</t>
  </si>
  <si>
    <t>Szakmai tevékenységet segítő szolgáltatások</t>
  </si>
  <si>
    <t>K337</t>
  </si>
  <si>
    <t xml:space="preserve">Egyéb szolgáltatások </t>
  </si>
  <si>
    <t>K33</t>
  </si>
  <si>
    <t>Szolgáltatási kiadások</t>
  </si>
  <si>
    <t>K341</t>
  </si>
  <si>
    <t>Kiküldetések kiadásai</t>
  </si>
  <si>
    <t>K342</t>
  </si>
  <si>
    <t>Reklám- és propagandakiadások</t>
  </si>
  <si>
    <t>K34</t>
  </si>
  <si>
    <t>K351</t>
  </si>
  <si>
    <t>Működési célú előzetesen felszámított ÁFA</t>
  </si>
  <si>
    <t>K352</t>
  </si>
  <si>
    <t>Fizetendő általános forgalmi adó</t>
  </si>
  <si>
    <t>K353</t>
  </si>
  <si>
    <t>Kamatkiadások</t>
  </si>
  <si>
    <t>K355</t>
  </si>
  <si>
    <t>Egyéb dologi kiadások</t>
  </si>
  <si>
    <t>K35</t>
  </si>
  <si>
    <t>Dologi kiadások</t>
  </si>
  <si>
    <t>2018. évi költségvetésének pénzügyi  mérlege</t>
  </si>
  <si>
    <t>2018. évi előirányzat</t>
  </si>
  <si>
    <t>Madocsai Kölyökkuckó Óvoda</t>
  </si>
  <si>
    <t>2018. évi költségvetésének összevont pénzügyi  mérlege</t>
  </si>
  <si>
    <t>Kölyökkuckó óvoda</t>
  </si>
  <si>
    <t>Alapszolgáltatlási Központ</t>
  </si>
  <si>
    <t>Mobil lelátó önerő (Sportpálya)</t>
  </si>
  <si>
    <t>Kisértékű eszköz beszerzés (szükség esetén)</t>
  </si>
  <si>
    <t>2018</t>
  </si>
  <si>
    <t>Ifjúsági ház kialakítás</t>
  </si>
  <si>
    <t>Felhasználás 2017.12.31-ig</t>
  </si>
  <si>
    <t>Sportcsarnok felújítás</t>
  </si>
  <si>
    <t>Bölcskei úti buszmegálló környéke</t>
  </si>
  <si>
    <t>Tervkészítés (sportcsarnok és Templom tér 7.)</t>
  </si>
  <si>
    <t>Községháza felújítás (önerő)</t>
  </si>
  <si>
    <t>2018.év utáni szükséglet</t>
  </si>
  <si>
    <t>2018. mód. ei.</t>
  </si>
  <si>
    <t>Teljesítés %-a</t>
  </si>
  <si>
    <t>Munkaadókat terhelő jár.és szoc. hozzájárulási adó</t>
  </si>
  <si>
    <t>Visszatér.támogatások, kölcsönök nyújtása ÁH-n kívülre</t>
  </si>
  <si>
    <t xml:space="preserve">Működési célú finanszírozási bev.összesen </t>
  </si>
  <si>
    <t>Műk.célú finansz.kiadások összesen</t>
  </si>
  <si>
    <t>Költségvetési kiadások össz.(1.+...+12.)</t>
  </si>
  <si>
    <t>ÁH-n belüli megelőlegezések visszafizetése</t>
  </si>
  <si>
    <t>Műk.célú támogatások ÁH-n belülről (B1)</t>
  </si>
  <si>
    <t>Műk.bevételek (B4) (tulajdonosi bevételek nélkül)</t>
  </si>
  <si>
    <t>Központi, irányítószervi tám.folyósítása</t>
  </si>
  <si>
    <t>Munkaadókat terh.jár. és szoc.hozzájár.adó</t>
  </si>
  <si>
    <t>Felhalmozási célú támogatások ÁH-n belülről (B2)</t>
  </si>
  <si>
    <t>Felhalmozási célú átvett pénzeszk.  ÁH kívülről (B7)</t>
  </si>
  <si>
    <t>Felhalmozási célú finanszírozási bev.össz. (13.+19.)</t>
  </si>
  <si>
    <t>Felhalmozási célú finanszírozási kiad.össz.
(13.+...+24.)</t>
  </si>
  <si>
    <t>Költségvetési kiadások összesen</t>
  </si>
  <si>
    <t>Fogorvosi rendelő és lakás felújítás</t>
  </si>
  <si>
    <t>Ifjúsági ház kerítés</t>
  </si>
  <si>
    <t>Sportcsarnok parkoló</t>
  </si>
  <si>
    <t>Ifjúsági ház berendezés</t>
  </si>
  <si>
    <t>Kossuth Lajos utca felújítás</t>
  </si>
  <si>
    <t>Bölcsőde kialakítás (terv)</t>
  </si>
  <si>
    <t>2018. évi  dologi kiadások  részletezése</t>
  </si>
  <si>
    <t>Különféle bef.és egyéb dologi kiadások</t>
  </si>
  <si>
    <t>Kiküldetések, reklám- és propagandakiad.</t>
  </si>
  <si>
    <t>eredeti ei.</t>
  </si>
  <si>
    <t>módosított ei.</t>
  </si>
  <si>
    <t xml:space="preserve">   Működési c. átvett peszk. ÁH-n kív.</t>
  </si>
  <si>
    <t>2. melléklet a III. negyedéves tájékoztatóhoz</t>
  </si>
  <si>
    <t>1.3. melléklet a 2018. III. negyedéves tájékoztatóhoz</t>
  </si>
  <si>
    <t xml:space="preserve">1.2. melléklet a 2018. III. negyedéves tájékoztatóhoz    </t>
  </si>
  <si>
    <t xml:space="preserve">1. melléklet a 2018. III. negyedéves tájékoztatóhoz </t>
  </si>
  <si>
    <t>3. melléklet a 2018. III. negyedéves tájékoztatóhoz</t>
  </si>
  <si>
    <t>4. melléklet a 2018. III. negyedéves tájékoztatóhoz</t>
  </si>
  <si>
    <t xml:space="preserve">1. tájékoztató tábla a 2018. III. negyedéves tájékoztatóhoz </t>
  </si>
  <si>
    <t>Teljesítés 09. 30-ig</t>
  </si>
  <si>
    <t>teljesítés 09. 30-ig</t>
  </si>
  <si>
    <t>Elszámolásból származó bevétel</t>
  </si>
  <si>
    <t>Elszámolásból származó bevételek</t>
  </si>
  <si>
    <t>Központi költsgévetési szervek</t>
  </si>
  <si>
    <t>Egyéb fejezeti kezelési előirányzatok</t>
  </si>
  <si>
    <t>1.2.3</t>
  </si>
  <si>
    <t>1.2.4</t>
  </si>
  <si>
    <t>Járdák felújítása</t>
  </si>
  <si>
    <t>1.4. melléklet a 2018. III. negyedéves tájékoztatóhoz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</si>
</sst>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_ ;\-#,##0\ 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[$¥€-2]\ #\ ##,000_);[Red]\([$€-2]\ #\ ##,000\)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i/>
      <sz val="8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36"/>
      <name val="Times New Roman CE"/>
      <family val="0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2"/>
      <name val="Times New Roman CE"/>
      <family val="0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MS Sans Serif"/>
      <family val="0"/>
    </font>
    <font>
      <b/>
      <sz val="7"/>
      <name val="Arial"/>
      <family val="2"/>
    </font>
    <font>
      <sz val="12"/>
      <name val="Arial"/>
      <family val="2"/>
    </font>
    <font>
      <sz val="7"/>
      <name val="Times New Roman CE"/>
      <family val="0"/>
    </font>
    <font>
      <b/>
      <i/>
      <sz val="7"/>
      <name val="Times New Roman CE"/>
      <family val="0"/>
    </font>
    <font>
      <i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8" fillId="7" borderId="0" applyNumberFormat="0" applyBorder="0" applyAlignment="0" applyProtection="0"/>
    <xf numFmtId="0" fontId="3" fillId="11" borderId="1" applyNumberFormat="0" applyAlignment="0" applyProtection="0"/>
    <xf numFmtId="0" fontId="20" fillId="10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4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" fillId="2" borderId="1" applyNumberFormat="0" applyAlignment="0" applyProtection="0"/>
    <xf numFmtId="0" fontId="0" fillId="4" borderId="9" applyNumberFormat="0" applyFont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1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3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4" borderId="9" applyNumberFormat="0" applyFont="0" applyAlignment="0" applyProtection="0"/>
    <xf numFmtId="0" fontId="13" fillId="10" borderId="10" applyNumberFormat="0" applyAlignment="0" applyProtection="0"/>
    <xf numFmtId="0" fontId="1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11" borderId="0" applyNumberFormat="0" applyBorder="0" applyAlignment="0" applyProtection="0"/>
    <xf numFmtId="0" fontId="20" fillId="25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6" fillId="0" borderId="0" xfId="101" applyFill="1" applyProtection="1">
      <alignment/>
      <protection/>
    </xf>
    <xf numFmtId="0" fontId="21" fillId="0" borderId="0" xfId="101" applyFont="1" applyFill="1" applyProtection="1">
      <alignment/>
      <protection/>
    </xf>
    <xf numFmtId="0" fontId="0" fillId="0" borderId="0" xfId="101" applyFont="1" applyFill="1" applyProtection="1">
      <alignment/>
      <protection/>
    </xf>
    <xf numFmtId="0" fontId="16" fillId="0" borderId="0" xfId="101" applyFill="1" applyAlignment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right" vertical="center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3" xfId="0" applyNumberFormat="1" applyFont="1" applyFill="1" applyBorder="1" applyAlignment="1" applyProtection="1">
      <alignment vertical="center" wrapText="1"/>
      <protection locked="0"/>
    </xf>
    <xf numFmtId="49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1" applyFont="1" applyFill="1" applyProtection="1">
      <alignment/>
      <protection/>
    </xf>
    <xf numFmtId="0" fontId="29" fillId="0" borderId="0" xfId="101" applyFont="1" applyFill="1" applyProtection="1">
      <alignment/>
      <protection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100" applyNumberFormat="1" applyAlignment="1">
      <alignment vertical="center" wrapText="1"/>
      <protection/>
    </xf>
    <xf numFmtId="164" fontId="0" fillId="0" borderId="0" xfId="100" applyNumberFormat="1" applyAlignment="1">
      <alignment horizontal="center" vertical="center" wrapText="1"/>
      <protection/>
    </xf>
    <xf numFmtId="164" fontId="23" fillId="0" borderId="0" xfId="100" applyNumberFormat="1" applyFont="1" applyAlignment="1" applyProtection="1">
      <alignment horizontal="right" wrapText="1"/>
      <protection/>
    </xf>
    <xf numFmtId="164" fontId="28" fillId="0" borderId="0" xfId="100" applyNumberFormat="1" applyFont="1" applyAlignment="1">
      <alignment horizontal="center" vertical="center" wrapText="1"/>
      <protection/>
    </xf>
    <xf numFmtId="164" fontId="0" fillId="0" borderId="0" xfId="100" applyNumberFormat="1" applyAlignment="1" applyProtection="1">
      <alignment vertical="center" wrapText="1"/>
      <protection/>
    </xf>
    <xf numFmtId="164" fontId="29" fillId="0" borderId="13" xfId="100" applyNumberFormat="1" applyFont="1" applyBorder="1" applyAlignment="1" applyProtection="1">
      <alignment vertical="center" wrapText="1"/>
      <protection locked="0"/>
    </xf>
    <xf numFmtId="1" fontId="29" fillId="0" borderId="13" xfId="100" applyNumberFormat="1" applyFont="1" applyBorder="1" applyAlignment="1" applyProtection="1">
      <alignment horizontal="center" vertical="center" wrapText="1"/>
      <protection locked="0"/>
    </xf>
    <xf numFmtId="164" fontId="24" fillId="0" borderId="13" xfId="100" applyNumberFormat="1" applyFont="1" applyBorder="1" applyAlignment="1" applyProtection="1">
      <alignment vertical="center" wrapText="1"/>
      <protection locked="0"/>
    </xf>
    <xf numFmtId="164" fontId="28" fillId="0" borderId="0" xfId="100" applyNumberFormat="1" applyFont="1" applyAlignment="1">
      <alignment vertical="center" wrapText="1"/>
      <protection/>
    </xf>
    <xf numFmtId="0" fontId="36" fillId="0" borderId="13" xfId="0" applyFont="1" applyBorder="1" applyAlignment="1">
      <alignment/>
    </xf>
    <xf numFmtId="0" fontId="37" fillId="0" borderId="13" xfId="0" applyFont="1" applyBorder="1" applyAlignment="1">
      <alignment/>
    </xf>
    <xf numFmtId="0" fontId="38" fillId="0" borderId="13" xfId="0" applyFont="1" applyBorder="1" applyAlignment="1">
      <alignment/>
    </xf>
    <xf numFmtId="49" fontId="36" fillId="0" borderId="13" xfId="0" applyNumberFormat="1" applyFont="1" applyBorder="1" applyAlignment="1">
      <alignment/>
    </xf>
    <xf numFmtId="49" fontId="38" fillId="0" borderId="13" xfId="0" applyNumberFormat="1" applyFont="1" applyBorder="1" applyAlignment="1">
      <alignment/>
    </xf>
    <xf numFmtId="49" fontId="36" fillId="0" borderId="13" xfId="0" applyNumberFormat="1" applyFont="1" applyBorder="1" applyAlignment="1">
      <alignment horizontal="right"/>
    </xf>
    <xf numFmtId="164" fontId="23" fillId="0" borderId="0" xfId="101" applyNumberFormat="1" applyFont="1" applyFill="1" applyBorder="1" applyAlignment="1" applyProtection="1">
      <alignment horizontal="left" vertical="center"/>
      <protection/>
    </xf>
    <xf numFmtId="0" fontId="27" fillId="0" borderId="0" xfId="101" applyFont="1" applyFill="1" applyProtection="1">
      <alignment/>
      <protection/>
    </xf>
    <xf numFmtId="49" fontId="37" fillId="0" borderId="13" xfId="0" applyNumberFormat="1" applyFont="1" applyBorder="1" applyAlignment="1">
      <alignment horizontal="center"/>
    </xf>
    <xf numFmtId="0" fontId="36" fillId="0" borderId="13" xfId="101" applyFont="1" applyFill="1" applyBorder="1" applyProtection="1">
      <alignment/>
      <protection/>
    </xf>
    <xf numFmtId="0" fontId="44" fillId="0" borderId="13" xfId="101" applyFont="1" applyFill="1" applyBorder="1" applyAlignment="1" applyProtection="1">
      <alignment horizontal="center" vertical="center" wrapText="1"/>
      <protection/>
    </xf>
    <xf numFmtId="0" fontId="44" fillId="0" borderId="13" xfId="101" applyFont="1" applyFill="1" applyBorder="1" applyAlignment="1" applyProtection="1">
      <alignment horizontal="left" vertical="top" wrapText="1"/>
      <protection/>
    </xf>
    <xf numFmtId="0" fontId="40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44" fillId="0" borderId="13" xfId="0" applyFont="1" applyBorder="1" applyAlignment="1">
      <alignment/>
    </xf>
    <xf numFmtId="49" fontId="44" fillId="0" borderId="13" xfId="0" applyNumberFormat="1" applyFont="1" applyBorder="1" applyAlignment="1">
      <alignment horizontal="center"/>
    </xf>
    <xf numFmtId="0" fontId="0" fillId="0" borderId="13" xfId="101" applyFont="1" applyFill="1" applyBorder="1" applyAlignment="1" applyProtection="1">
      <alignment vertical="center" wrapText="1"/>
      <protection/>
    </xf>
    <xf numFmtId="0" fontId="45" fillId="0" borderId="0" xfId="101" applyFont="1" applyFill="1" applyProtection="1">
      <alignment/>
      <protection/>
    </xf>
    <xf numFmtId="164" fontId="23" fillId="0" borderId="0" xfId="101" applyNumberFormat="1" applyFont="1" applyFill="1" applyBorder="1" applyAlignment="1" applyProtection="1">
      <alignment horizontal="left"/>
      <protection/>
    </xf>
    <xf numFmtId="0" fontId="0" fillId="0" borderId="13" xfId="101" applyFont="1" applyFill="1" applyBorder="1" applyAlignment="1" applyProtection="1">
      <alignment horizontal="left" vertical="center"/>
      <protection/>
    </xf>
    <xf numFmtId="49" fontId="0" fillId="0" borderId="13" xfId="101" applyNumberFormat="1" applyFont="1" applyFill="1" applyBorder="1" applyAlignment="1" applyProtection="1">
      <alignment horizontal="right" vertical="center" wrapText="1" indent="1"/>
      <protection/>
    </xf>
    <xf numFmtId="0" fontId="37" fillId="0" borderId="13" xfId="101" applyFont="1" applyFill="1" applyBorder="1" applyAlignment="1" applyProtection="1">
      <alignment vertical="center" wrapText="1"/>
      <protection/>
    </xf>
    <xf numFmtId="0" fontId="36" fillId="0" borderId="13" xfId="101" applyFont="1" applyFill="1" applyBorder="1" applyAlignment="1" applyProtection="1">
      <alignment vertical="center" wrapText="1"/>
      <protection/>
    </xf>
    <xf numFmtId="0" fontId="41" fillId="0" borderId="13" xfId="101" applyFont="1" applyFill="1" applyBorder="1" applyAlignment="1" applyProtection="1">
      <alignment vertical="center" wrapText="1"/>
      <protection/>
    </xf>
    <xf numFmtId="0" fontId="41" fillId="0" borderId="13" xfId="101" applyFont="1" applyFill="1" applyBorder="1" applyAlignment="1" applyProtection="1">
      <alignment horizontal="left" vertical="center" wrapText="1" indent="1"/>
      <protection/>
    </xf>
    <xf numFmtId="0" fontId="44" fillId="0" borderId="13" xfId="101" applyFont="1" applyFill="1" applyBorder="1" applyAlignment="1" applyProtection="1">
      <alignment horizontal="left" vertical="center" wrapText="1" indent="1"/>
      <protection/>
    </xf>
    <xf numFmtId="0" fontId="44" fillId="0" borderId="13" xfId="101" applyFont="1" applyFill="1" applyBorder="1" applyAlignment="1" applyProtection="1">
      <alignment vertical="center" wrapText="1"/>
      <protection/>
    </xf>
    <xf numFmtId="0" fontId="44" fillId="0" borderId="13" xfId="101" applyFont="1" applyFill="1" applyBorder="1" applyAlignment="1" applyProtection="1">
      <alignment horizontal="left" vertical="center" wrapText="1"/>
      <protection/>
    </xf>
    <xf numFmtId="49" fontId="38" fillId="0" borderId="13" xfId="101" applyNumberFormat="1" applyFont="1" applyFill="1" applyBorder="1" applyAlignment="1" applyProtection="1">
      <alignment vertical="center" wrapText="1"/>
      <protection/>
    </xf>
    <xf numFmtId="0" fontId="38" fillId="0" borderId="13" xfId="101" applyFont="1" applyFill="1" applyBorder="1" applyAlignment="1" applyProtection="1">
      <alignment vertical="center" wrapText="1"/>
      <protection/>
    </xf>
    <xf numFmtId="49" fontId="39" fillId="0" borderId="13" xfId="101" applyNumberFormat="1" applyFont="1" applyFill="1" applyBorder="1" applyAlignment="1" applyProtection="1">
      <alignment horizontal="left" vertical="center" wrapText="1" indent="1"/>
      <protection/>
    </xf>
    <xf numFmtId="0" fontId="39" fillId="0" borderId="13" xfId="0" applyFont="1" applyBorder="1" applyAlignment="1" applyProtection="1">
      <alignment horizontal="left" vertical="center" wrapText="1" indent="1"/>
      <protection/>
    </xf>
    <xf numFmtId="0" fontId="37" fillId="0" borderId="13" xfId="101" applyFont="1" applyFill="1" applyBorder="1" applyAlignment="1" applyProtection="1">
      <alignment horizontal="left" vertical="center" wrapText="1" indent="1"/>
      <protection/>
    </xf>
    <xf numFmtId="0" fontId="38" fillId="0" borderId="13" xfId="101" applyFont="1" applyFill="1" applyBorder="1" applyAlignment="1" applyProtection="1">
      <alignment horizontal="left" vertical="center" wrapText="1" indent="1"/>
      <protection/>
    </xf>
    <xf numFmtId="0" fontId="38" fillId="0" borderId="13" xfId="0" applyFont="1" applyBorder="1" applyAlignment="1" applyProtection="1">
      <alignment horizontal="left" vertical="center" wrapText="1" indent="1"/>
      <protection/>
    </xf>
    <xf numFmtId="0" fontId="36" fillId="0" borderId="13" xfId="101" applyFont="1" applyFill="1" applyBorder="1" applyAlignment="1" applyProtection="1">
      <alignment horizontal="left" vertical="center" wrapText="1" indent="1"/>
      <protection/>
    </xf>
    <xf numFmtId="49" fontId="36" fillId="0" borderId="13" xfId="101" applyNumberFormat="1" applyFont="1" applyFill="1" applyBorder="1" applyAlignment="1" applyProtection="1">
      <alignment horizontal="left" vertical="center" wrapText="1" indent="1"/>
      <protection/>
    </xf>
    <xf numFmtId="49" fontId="37" fillId="0" borderId="13" xfId="101" applyNumberFormat="1" applyFont="1" applyFill="1" applyBorder="1" applyAlignment="1" applyProtection="1">
      <alignment horizontal="center" vertical="center" wrapText="1"/>
      <protection/>
    </xf>
    <xf numFmtId="0" fontId="37" fillId="0" borderId="13" xfId="101" applyFont="1" applyFill="1" applyBorder="1" applyAlignment="1" applyProtection="1">
      <alignment/>
      <protection/>
    </xf>
    <xf numFmtId="0" fontId="37" fillId="0" borderId="13" xfId="101" applyFont="1" applyFill="1" applyBorder="1" applyAlignment="1" applyProtection="1">
      <alignment vertical="center"/>
      <protection/>
    </xf>
    <xf numFmtId="0" fontId="37" fillId="0" borderId="13" xfId="101" applyFont="1" applyFill="1" applyBorder="1" applyAlignment="1" applyProtection="1">
      <alignment horizontal="left" vertical="center"/>
      <protection/>
    </xf>
    <xf numFmtId="49" fontId="42" fillId="0" borderId="13" xfId="0" applyNumberFormat="1" applyFont="1" applyBorder="1" applyAlignment="1">
      <alignment/>
    </xf>
    <xf numFmtId="0" fontId="29" fillId="0" borderId="0" xfId="101" applyFont="1" applyFill="1" applyProtection="1">
      <alignment/>
      <protection/>
    </xf>
    <xf numFmtId="0" fontId="42" fillId="0" borderId="13" xfId="101" applyFont="1" applyFill="1" applyBorder="1" applyAlignment="1" applyProtection="1">
      <alignment horizontal="left" vertical="center" wrapText="1" indent="1"/>
      <protection/>
    </xf>
    <xf numFmtId="0" fontId="42" fillId="0" borderId="13" xfId="0" applyFont="1" applyBorder="1" applyAlignment="1" applyProtection="1">
      <alignment horizontal="left" vertical="center" wrapText="1" indent="1"/>
      <protection/>
    </xf>
    <xf numFmtId="0" fontId="40" fillId="0" borderId="0" xfId="101" applyFont="1" applyFill="1" applyProtection="1">
      <alignment/>
      <protection/>
    </xf>
    <xf numFmtId="0" fontId="40" fillId="0" borderId="0" xfId="101" applyFont="1" applyFill="1" applyAlignment="1" applyProtection="1">
      <alignment horizontal="center"/>
      <protection/>
    </xf>
    <xf numFmtId="164" fontId="44" fillId="0" borderId="13" xfId="101" applyNumberFormat="1" applyFont="1" applyFill="1" applyBorder="1" applyAlignment="1" applyProtection="1">
      <alignment vertical="center" wrapText="1"/>
      <protection/>
    </xf>
    <xf numFmtId="0" fontId="39" fillId="0" borderId="0" xfId="101" applyFont="1" applyFill="1" applyAlignment="1" applyProtection="1">
      <alignment horizontal="right" vertical="center" indent="1"/>
      <protection/>
    </xf>
    <xf numFmtId="0" fontId="47" fillId="0" borderId="0" xfId="0" applyFont="1" applyFill="1" applyBorder="1" applyAlignment="1" applyProtection="1">
      <alignment horizontal="right"/>
      <protection/>
    </xf>
    <xf numFmtId="0" fontId="36" fillId="0" borderId="13" xfId="101" applyFont="1" applyFill="1" applyBorder="1" applyAlignment="1" applyProtection="1">
      <alignment horizontal="center" vertical="center" wrapText="1"/>
      <protection/>
    </xf>
    <xf numFmtId="0" fontId="36" fillId="0" borderId="13" xfId="0" applyFont="1" applyBorder="1" applyAlignment="1">
      <alignment horizontal="center"/>
    </xf>
    <xf numFmtId="0" fontId="47" fillId="0" borderId="0" xfId="0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 applyProtection="1">
      <alignment vertical="center" wrapText="1"/>
      <protection/>
    </xf>
    <xf numFmtId="0" fontId="39" fillId="0" borderId="13" xfId="0" applyFont="1" applyBorder="1" applyAlignment="1" applyProtection="1">
      <alignment vertical="center" wrapText="1"/>
      <protection/>
    </xf>
    <xf numFmtId="0" fontId="42" fillId="0" borderId="13" xfId="101" applyFont="1" applyFill="1" applyBorder="1" applyAlignment="1" applyProtection="1">
      <alignment vertical="center" wrapText="1"/>
      <protection/>
    </xf>
    <xf numFmtId="0" fontId="42" fillId="0" borderId="13" xfId="0" applyFont="1" applyBorder="1" applyAlignment="1" applyProtection="1">
      <alignment vertical="center" wrapText="1"/>
      <protection/>
    </xf>
    <xf numFmtId="164" fontId="44" fillId="0" borderId="13" xfId="0" applyNumberFormat="1" applyFont="1" applyBorder="1" applyAlignment="1" applyProtection="1" quotePrefix="1">
      <alignment vertical="center" wrapText="1"/>
      <protection/>
    </xf>
    <xf numFmtId="0" fontId="0" fillId="0" borderId="0" xfId="101" applyFont="1" applyFill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9" fillId="0" borderId="0" xfId="99">
      <alignment/>
      <protection/>
    </xf>
    <xf numFmtId="3" fontId="40" fillId="0" borderId="13" xfId="99" applyNumberFormat="1" applyFont="1" applyBorder="1">
      <alignment/>
      <protection/>
    </xf>
    <xf numFmtId="3" fontId="48" fillId="0" borderId="13" xfId="99" applyNumberFormat="1" applyFont="1" applyBorder="1">
      <alignment/>
      <protection/>
    </xf>
    <xf numFmtId="0" fontId="46" fillId="0" borderId="0" xfId="99" applyFont="1">
      <alignment/>
      <protection/>
    </xf>
    <xf numFmtId="3" fontId="44" fillId="0" borderId="13" xfId="99" applyNumberFormat="1" applyFont="1" applyBorder="1">
      <alignment/>
      <protection/>
    </xf>
    <xf numFmtId="0" fontId="41" fillId="0" borderId="0" xfId="99" applyFont="1">
      <alignment/>
      <protection/>
    </xf>
    <xf numFmtId="0" fontId="44" fillId="0" borderId="13" xfId="99" applyFont="1" applyBorder="1">
      <alignment/>
      <protection/>
    </xf>
    <xf numFmtId="0" fontId="40" fillId="0" borderId="0" xfId="99" applyFont="1">
      <alignment/>
      <protection/>
    </xf>
    <xf numFmtId="0" fontId="21" fillId="0" borderId="0" xfId="0" applyFont="1" applyAlignment="1">
      <alignment horizontal="right"/>
    </xf>
    <xf numFmtId="0" fontId="48" fillId="0" borderId="13" xfId="99" applyFont="1" applyBorder="1">
      <alignment/>
      <protection/>
    </xf>
    <xf numFmtId="0" fontId="21" fillId="0" borderId="0" xfId="101" applyFont="1" applyFill="1" applyAlignment="1" applyProtection="1">
      <alignment horizontal="right"/>
      <protection/>
    </xf>
    <xf numFmtId="164" fontId="47" fillId="0" borderId="13" xfId="101" applyNumberFormat="1" applyFont="1" applyFill="1" applyBorder="1" applyAlignment="1" applyProtection="1">
      <alignment vertical="center" wrapText="1"/>
      <protection locked="0"/>
    </xf>
    <xf numFmtId="164" fontId="40" fillId="0" borderId="13" xfId="101" applyNumberFormat="1" applyFont="1" applyFill="1" applyBorder="1" applyAlignment="1" applyProtection="1">
      <alignment vertical="center" wrapText="1"/>
      <protection locked="0"/>
    </xf>
    <xf numFmtId="164" fontId="40" fillId="0" borderId="13" xfId="101" applyNumberFormat="1" applyFont="1" applyFill="1" applyBorder="1" applyAlignment="1" applyProtection="1">
      <alignment vertical="center" wrapText="1"/>
      <protection/>
    </xf>
    <xf numFmtId="164" fontId="48" fillId="0" borderId="13" xfId="101" applyNumberFormat="1" applyFont="1" applyFill="1" applyBorder="1" applyAlignment="1" applyProtection="1">
      <alignment vertical="center" wrapText="1"/>
      <protection locked="0"/>
    </xf>
    <xf numFmtId="0" fontId="48" fillId="0" borderId="13" xfId="101" applyFont="1" applyFill="1" applyBorder="1" applyAlignment="1" applyProtection="1">
      <alignment vertical="center"/>
      <protection/>
    </xf>
    <xf numFmtId="164" fontId="47" fillId="0" borderId="13" xfId="101" applyNumberFormat="1" applyFont="1" applyFill="1" applyBorder="1" applyAlignment="1" applyProtection="1">
      <alignment vertical="center" wrapText="1"/>
      <protection/>
    </xf>
    <xf numFmtId="0" fontId="40" fillId="0" borderId="0" xfId="101" applyFont="1" applyFill="1" applyAlignment="1" applyProtection="1">
      <alignment horizontal="right" vertical="center" indent="1"/>
      <protection/>
    </xf>
    <xf numFmtId="0" fontId="40" fillId="0" borderId="13" xfId="99" applyFont="1" applyBorder="1" applyAlignment="1">
      <alignment horizontal="center" vertical="center"/>
      <protection/>
    </xf>
    <xf numFmtId="0" fontId="40" fillId="0" borderId="13" xfId="99" applyFont="1" applyBorder="1" applyAlignment="1">
      <alignment horizontal="center" vertical="center" wrapText="1"/>
      <protection/>
    </xf>
    <xf numFmtId="0" fontId="44" fillId="0" borderId="13" xfId="101" applyFont="1" applyFill="1" applyBorder="1" applyAlignment="1" applyProtection="1">
      <alignment horizontal="center" wrapText="1"/>
      <protection/>
    </xf>
    <xf numFmtId="3" fontId="21" fillId="0" borderId="13" xfId="101" applyNumberFormat="1" applyFont="1" applyFill="1" applyBorder="1" applyProtection="1">
      <alignment/>
      <protection/>
    </xf>
    <xf numFmtId="3" fontId="44" fillId="0" borderId="0" xfId="0" applyNumberFormat="1" applyFont="1" applyAlignment="1">
      <alignment horizontal="right" vertical="top" wrapText="1"/>
    </xf>
    <xf numFmtId="3" fontId="40" fillId="0" borderId="0" xfId="0" applyNumberFormat="1" applyFont="1" applyAlignment="1">
      <alignment horizontal="right" vertical="top" wrapText="1"/>
    </xf>
    <xf numFmtId="0" fontId="4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3" fontId="0" fillId="0" borderId="0" xfId="101" applyNumberFormat="1" applyFont="1" applyFill="1" applyProtection="1">
      <alignment/>
      <protection/>
    </xf>
    <xf numFmtId="3" fontId="48" fillId="0" borderId="13" xfId="101" applyNumberFormat="1" applyFont="1" applyFill="1" applyBorder="1" applyAlignment="1" applyProtection="1">
      <alignment vertical="center"/>
      <protection/>
    </xf>
    <xf numFmtId="3" fontId="40" fillId="0" borderId="13" xfId="101" applyNumberFormat="1" applyFont="1" applyFill="1" applyBorder="1" applyProtection="1">
      <alignment/>
      <protection/>
    </xf>
    <xf numFmtId="3" fontId="16" fillId="0" borderId="13" xfId="101" applyNumberFormat="1" applyFill="1" applyBorder="1" applyProtection="1">
      <alignment/>
      <protection/>
    </xf>
    <xf numFmtId="3" fontId="16" fillId="0" borderId="0" xfId="101" applyNumberFormat="1" applyFill="1" applyProtection="1">
      <alignment/>
      <protection/>
    </xf>
    <xf numFmtId="3" fontId="44" fillId="0" borderId="13" xfId="101" applyNumberFormat="1" applyFont="1" applyFill="1" applyBorder="1" applyAlignment="1" applyProtection="1">
      <alignment horizontal="center" wrapText="1"/>
      <protection/>
    </xf>
    <xf numFmtId="3" fontId="29" fillId="0" borderId="0" xfId="101" applyNumberFormat="1" applyFont="1" applyFill="1" applyProtection="1">
      <alignment/>
      <protection/>
    </xf>
    <xf numFmtId="3" fontId="0" fillId="0" borderId="13" xfId="101" applyNumberFormat="1" applyFont="1" applyFill="1" applyBorder="1" applyProtection="1">
      <alignment/>
      <protection/>
    </xf>
    <xf numFmtId="3" fontId="27" fillId="0" borderId="13" xfId="101" applyNumberFormat="1" applyFont="1" applyFill="1" applyBorder="1" applyProtection="1">
      <alignment/>
      <protection/>
    </xf>
    <xf numFmtId="3" fontId="45" fillId="0" borderId="13" xfId="101" applyNumberFormat="1" applyFont="1" applyFill="1" applyBorder="1" applyProtection="1">
      <alignment/>
      <protection/>
    </xf>
    <xf numFmtId="3" fontId="29" fillId="0" borderId="13" xfId="101" applyNumberFormat="1" applyFont="1" applyFill="1" applyBorder="1" applyProtection="1">
      <alignment/>
      <protection/>
    </xf>
    <xf numFmtId="3" fontId="44" fillId="0" borderId="13" xfId="101" applyNumberFormat="1" applyFont="1" applyFill="1" applyBorder="1" applyProtection="1">
      <alignment/>
      <protection/>
    </xf>
    <xf numFmtId="3" fontId="47" fillId="0" borderId="13" xfId="101" applyNumberFormat="1" applyFont="1" applyFill="1" applyBorder="1" applyProtection="1">
      <alignment/>
      <protection/>
    </xf>
    <xf numFmtId="0" fontId="0" fillId="0" borderId="0" xfId="101" applyFont="1" applyFill="1" applyAlignment="1" applyProtection="1">
      <alignment vertical="top"/>
      <protection/>
    </xf>
    <xf numFmtId="0" fontId="52" fillId="0" borderId="0" xfId="101" applyFont="1" applyFill="1" applyAlignment="1" applyProtection="1">
      <alignment horizontal="right"/>
      <protection/>
    </xf>
    <xf numFmtId="164" fontId="53" fillId="0" borderId="0" xfId="101" applyNumberFormat="1" applyFont="1" applyFill="1" applyBorder="1" applyAlignment="1" applyProtection="1">
      <alignment horizontal="left" vertical="center"/>
      <protection/>
    </xf>
    <xf numFmtId="0" fontId="50" fillId="0" borderId="13" xfId="101" applyFont="1" applyFill="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/>
    </xf>
    <xf numFmtId="164" fontId="53" fillId="0" borderId="0" xfId="101" applyNumberFormat="1" applyFont="1" applyFill="1" applyBorder="1" applyAlignment="1" applyProtection="1">
      <alignment horizontal="left"/>
      <protection/>
    </xf>
    <xf numFmtId="0" fontId="50" fillId="0" borderId="13" xfId="101" applyFont="1" applyFill="1" applyBorder="1" applyAlignment="1" applyProtection="1">
      <alignment vertical="center" wrapText="1"/>
      <protection/>
    </xf>
    <xf numFmtId="0" fontId="52" fillId="0" borderId="13" xfId="101" applyFont="1" applyFill="1" applyBorder="1" applyAlignment="1" applyProtection="1">
      <alignment horizontal="left" vertical="center"/>
      <protection/>
    </xf>
    <xf numFmtId="0" fontId="36" fillId="0" borderId="13" xfId="0" applyFont="1" applyBorder="1" applyAlignment="1" applyProtection="1">
      <alignment vertical="center" wrapText="1"/>
      <protection/>
    </xf>
    <xf numFmtId="0" fontId="50" fillId="0" borderId="13" xfId="0" applyFont="1" applyBorder="1" applyAlignment="1" applyProtection="1">
      <alignment vertical="center" wrapText="1"/>
      <protection/>
    </xf>
    <xf numFmtId="0" fontId="52" fillId="0" borderId="0" xfId="101" applyFont="1" applyFill="1" applyProtection="1">
      <alignment/>
      <protection/>
    </xf>
    <xf numFmtId="164" fontId="44" fillId="0" borderId="13" xfId="101" applyNumberFormat="1" applyFont="1" applyFill="1" applyBorder="1" applyAlignment="1" applyProtection="1">
      <alignment vertical="center" wrapText="1"/>
      <protection locked="0"/>
    </xf>
    <xf numFmtId="3" fontId="36" fillId="0" borderId="13" xfId="101" applyNumberFormat="1" applyFont="1" applyFill="1" applyBorder="1" applyAlignment="1" applyProtection="1">
      <alignment horizontal="center" vertical="center" wrapText="1"/>
      <protection/>
    </xf>
    <xf numFmtId="3" fontId="51" fillId="0" borderId="0" xfId="101" applyNumberFormat="1" applyFont="1" applyFill="1" applyProtection="1">
      <alignment/>
      <protection/>
    </xf>
    <xf numFmtId="3" fontId="43" fillId="0" borderId="0" xfId="101" applyNumberFormat="1" applyFont="1" applyFill="1" applyProtection="1">
      <alignment/>
      <protection/>
    </xf>
    <xf numFmtId="3" fontId="44" fillId="0" borderId="13" xfId="101" applyNumberFormat="1" applyFont="1" applyFill="1" applyBorder="1" applyAlignment="1" applyProtection="1">
      <alignment horizontal="right"/>
      <protection/>
    </xf>
    <xf numFmtId="3" fontId="40" fillId="0" borderId="13" xfId="101" applyNumberFormat="1" applyFont="1" applyFill="1" applyBorder="1" applyAlignment="1" applyProtection="1">
      <alignment horizontal="right"/>
      <protection/>
    </xf>
    <xf numFmtId="3" fontId="39" fillId="0" borderId="13" xfId="101" applyNumberFormat="1" applyFont="1" applyFill="1" applyBorder="1" applyAlignment="1" applyProtection="1">
      <alignment horizontal="right"/>
      <protection/>
    </xf>
    <xf numFmtId="3" fontId="46" fillId="0" borderId="13" xfId="101" applyNumberFormat="1" applyFont="1" applyFill="1" applyBorder="1" applyAlignment="1" applyProtection="1">
      <alignment horizontal="right"/>
      <protection/>
    </xf>
    <xf numFmtId="3" fontId="47" fillId="0" borderId="13" xfId="101" applyNumberFormat="1" applyFont="1" applyFill="1" applyBorder="1" applyAlignment="1" applyProtection="1">
      <alignment horizontal="right"/>
      <protection/>
    </xf>
    <xf numFmtId="3" fontId="51" fillId="0" borderId="13" xfId="101" applyNumberFormat="1" applyFont="1" applyFill="1" applyBorder="1" applyProtection="1">
      <alignment/>
      <protection/>
    </xf>
    <xf numFmtId="3" fontId="54" fillId="0" borderId="13" xfId="101" applyNumberFormat="1" applyFont="1" applyFill="1" applyBorder="1" applyProtection="1">
      <alignment/>
      <protection/>
    </xf>
    <xf numFmtId="3" fontId="43" fillId="0" borderId="13" xfId="101" applyNumberFormat="1" applyFont="1" applyFill="1" applyBorder="1" applyProtection="1">
      <alignment/>
      <protection/>
    </xf>
    <xf numFmtId="0" fontId="40" fillId="0" borderId="0" xfId="101" applyFont="1" applyFill="1" applyAlignment="1" applyProtection="1">
      <alignment horizontal="right"/>
      <protection/>
    </xf>
    <xf numFmtId="164" fontId="47" fillId="0" borderId="0" xfId="101" applyNumberFormat="1" applyFont="1" applyFill="1" applyBorder="1" applyAlignment="1" applyProtection="1">
      <alignment horizontal="left" vertical="center"/>
      <protection/>
    </xf>
    <xf numFmtId="0" fontId="40" fillId="0" borderId="13" xfId="101" applyFont="1" applyFill="1" applyBorder="1" applyAlignment="1" applyProtection="1">
      <alignment horizontal="center" vertical="center" wrapText="1"/>
      <protection/>
    </xf>
    <xf numFmtId="0" fontId="40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49" fontId="48" fillId="0" borderId="13" xfId="0" applyNumberFormat="1" applyFont="1" applyBorder="1" applyAlignment="1">
      <alignment horizontal="center"/>
    </xf>
    <xf numFmtId="0" fontId="48" fillId="0" borderId="13" xfId="0" applyFont="1" applyBorder="1" applyAlignment="1">
      <alignment/>
    </xf>
    <xf numFmtId="49" fontId="40" fillId="0" borderId="13" xfId="0" applyNumberFormat="1" applyFont="1" applyBorder="1" applyAlignment="1">
      <alignment horizontal="right"/>
    </xf>
    <xf numFmtId="49" fontId="40" fillId="0" borderId="13" xfId="0" applyNumberFormat="1" applyFont="1" applyBorder="1" applyAlignment="1">
      <alignment/>
    </xf>
    <xf numFmtId="0" fontId="40" fillId="0" borderId="13" xfId="101" applyFont="1" applyFill="1" applyBorder="1" applyProtection="1">
      <alignment/>
      <protection/>
    </xf>
    <xf numFmtId="49" fontId="47" fillId="0" borderId="13" xfId="0" applyNumberFormat="1" applyFont="1" applyBorder="1" applyAlignment="1">
      <alignment/>
    </xf>
    <xf numFmtId="49" fontId="44" fillId="0" borderId="13" xfId="0" applyNumberFormat="1" applyFont="1" applyBorder="1" applyAlignment="1">
      <alignment/>
    </xf>
    <xf numFmtId="164" fontId="47" fillId="0" borderId="0" xfId="101" applyNumberFormat="1" applyFont="1" applyFill="1" applyBorder="1" applyAlignment="1" applyProtection="1">
      <alignment horizontal="left"/>
      <protection/>
    </xf>
    <xf numFmtId="49" fontId="47" fillId="0" borderId="13" xfId="101" applyNumberFormat="1" applyFont="1" applyFill="1" applyBorder="1" applyAlignment="1" applyProtection="1">
      <alignment vertical="center" wrapText="1"/>
      <protection/>
    </xf>
    <xf numFmtId="0" fontId="47" fillId="0" borderId="13" xfId="101" applyFont="1" applyFill="1" applyBorder="1" applyAlignment="1" applyProtection="1">
      <alignment vertical="center" wrapText="1"/>
      <protection/>
    </xf>
    <xf numFmtId="49" fontId="48" fillId="0" borderId="13" xfId="101" applyNumberFormat="1" applyFont="1" applyFill="1" applyBorder="1" applyAlignment="1" applyProtection="1">
      <alignment horizontal="center" vertical="center" wrapText="1"/>
      <protection/>
    </xf>
    <xf numFmtId="0" fontId="48" fillId="0" borderId="13" xfId="101" applyFont="1" applyFill="1" applyBorder="1" applyAlignment="1" applyProtection="1">
      <alignment/>
      <protection/>
    </xf>
    <xf numFmtId="0" fontId="48" fillId="0" borderId="13" xfId="101" applyFont="1" applyFill="1" applyBorder="1" applyAlignment="1" applyProtection="1">
      <alignment vertical="center" wrapText="1"/>
      <protection/>
    </xf>
    <xf numFmtId="0" fontId="48" fillId="0" borderId="13" xfId="101" applyFont="1" applyFill="1" applyBorder="1" applyAlignment="1" applyProtection="1">
      <alignment horizontal="left" vertical="center"/>
      <protection/>
    </xf>
    <xf numFmtId="49" fontId="40" fillId="0" borderId="13" xfId="101" applyNumberFormat="1" applyFont="1" applyFill="1" applyBorder="1" applyAlignment="1" applyProtection="1">
      <alignment horizontal="right" vertical="center" wrapText="1" indent="1"/>
      <protection/>
    </xf>
    <xf numFmtId="0" fontId="40" fillId="0" borderId="13" xfId="101" applyFont="1" applyFill="1" applyBorder="1" applyAlignment="1" applyProtection="1">
      <alignment vertical="center" wrapText="1"/>
      <protection/>
    </xf>
    <xf numFmtId="0" fontId="40" fillId="0" borderId="13" xfId="101" applyFont="1" applyFill="1" applyBorder="1" applyAlignment="1" applyProtection="1">
      <alignment horizontal="left" vertical="center"/>
      <protection/>
    </xf>
    <xf numFmtId="0" fontId="47" fillId="0" borderId="13" xfId="101" applyFont="1" applyFill="1" applyBorder="1" applyAlignment="1" applyProtection="1">
      <alignment horizontal="left" vertical="center" wrapText="1" indent="1"/>
      <protection/>
    </xf>
    <xf numFmtId="0" fontId="47" fillId="0" borderId="13" xfId="0" applyFont="1" applyBorder="1" applyAlignment="1" applyProtection="1">
      <alignment horizontal="left" vertical="center" wrapText="1" indent="1"/>
      <protection/>
    </xf>
    <xf numFmtId="0" fontId="47" fillId="0" borderId="13" xfId="0" applyFont="1" applyBorder="1" applyAlignment="1" applyProtection="1">
      <alignment vertical="center" wrapText="1"/>
      <protection/>
    </xf>
    <xf numFmtId="49" fontId="40" fillId="0" borderId="13" xfId="101" applyNumberFormat="1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Border="1" applyAlignment="1" applyProtection="1">
      <alignment horizontal="left" vertical="center" wrapText="1" indent="1"/>
      <protection/>
    </xf>
    <xf numFmtId="0" fontId="40" fillId="0" borderId="13" xfId="0" applyFont="1" applyBorder="1" applyAlignment="1" applyProtection="1">
      <alignment vertical="center" wrapText="1"/>
      <protection/>
    </xf>
    <xf numFmtId="0" fontId="48" fillId="0" borderId="13" xfId="101" applyFont="1" applyFill="1" applyBorder="1" applyAlignment="1" applyProtection="1">
      <alignment horizontal="left" vertical="center" wrapText="1" indent="1"/>
      <protection/>
    </xf>
    <xf numFmtId="0" fontId="40" fillId="0" borderId="13" xfId="101" applyFont="1" applyFill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vertical="center" wrapText="1"/>
      <protection/>
    </xf>
    <xf numFmtId="3" fontId="48" fillId="0" borderId="13" xfId="101" applyNumberFormat="1" applyFont="1" applyFill="1" applyBorder="1" applyProtection="1">
      <alignment/>
      <protection/>
    </xf>
    <xf numFmtId="164" fontId="48" fillId="0" borderId="13" xfId="101" applyNumberFormat="1" applyFont="1" applyFill="1" applyBorder="1" applyAlignment="1" applyProtection="1">
      <alignment vertical="center" wrapTex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left" vertical="center" wrapText="1" inden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3" xfId="0" applyNumberForma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3" xfId="0" applyNumberFormat="1" applyFont="1" applyFill="1" applyBorder="1" applyAlignment="1" applyProtection="1">
      <alignment horizontal="right" vertical="center" wrapText="1"/>
      <protection/>
    </xf>
    <xf numFmtId="3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99" applyFont="1" applyAlignment="1">
      <alignment horizontal="center"/>
      <protection/>
    </xf>
    <xf numFmtId="164" fontId="29" fillId="0" borderId="13" xfId="0" applyNumberFormat="1" applyFont="1" applyFill="1" applyBorder="1" applyAlignment="1" applyProtection="1">
      <alignment vertical="center" wrapText="1"/>
      <protection/>
    </xf>
    <xf numFmtId="164" fontId="29" fillId="0" borderId="13" xfId="0" applyNumberFormat="1" applyFont="1" applyFill="1" applyBorder="1" applyAlignment="1" applyProtection="1">
      <alignment horizontal="left" vertical="center" wrapText="1"/>
      <protection/>
    </xf>
    <xf numFmtId="164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ill="1" applyBorder="1" applyAlignment="1" applyProtection="1">
      <alignment vertical="center" wrapTex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3" xfId="100" applyNumberFormat="1" applyFont="1" applyBorder="1" applyAlignment="1" applyProtection="1">
      <alignment horizontal="center" vertical="center" wrapText="1"/>
      <protection/>
    </xf>
    <xf numFmtId="164" fontId="28" fillId="0" borderId="13" xfId="100" applyNumberFormat="1" applyFont="1" applyBorder="1" applyAlignment="1">
      <alignment horizontal="center" vertical="center" wrapText="1"/>
      <protection/>
    </xf>
    <xf numFmtId="164" fontId="28" fillId="0" borderId="13" xfId="100" applyNumberFormat="1" applyFont="1" applyBorder="1" applyAlignment="1" applyProtection="1">
      <alignment horizontal="center" vertical="center" wrapText="1"/>
      <protection/>
    </xf>
    <xf numFmtId="164" fontId="29" fillId="0" borderId="13" xfId="100" applyNumberFormat="1" applyFont="1" applyBorder="1" applyAlignment="1" applyProtection="1">
      <alignment horizontal="left" vertical="center" wrapText="1"/>
      <protection locked="0"/>
    </xf>
    <xf numFmtId="164" fontId="29" fillId="26" borderId="13" xfId="100" applyNumberFormat="1" applyFont="1" applyFill="1" applyBorder="1" applyAlignment="1" applyProtection="1">
      <alignment vertical="center" wrapText="1"/>
      <protection/>
    </xf>
    <xf numFmtId="164" fontId="24" fillId="0" borderId="13" xfId="100" applyNumberFormat="1" applyFont="1" applyBorder="1" applyAlignment="1" applyProtection="1">
      <alignment horizontal="left" vertical="center" wrapText="1"/>
      <protection locked="0"/>
    </xf>
    <xf numFmtId="164" fontId="24" fillId="26" borderId="13" xfId="100" applyNumberFormat="1" applyFont="1" applyFill="1" applyBorder="1" applyAlignment="1" applyProtection="1">
      <alignment vertical="center" wrapText="1"/>
      <protection/>
    </xf>
    <xf numFmtId="164" fontId="24" fillId="0" borderId="13" xfId="100" applyNumberFormat="1" applyFont="1" applyBorder="1" applyAlignment="1" applyProtection="1">
      <alignment horizontal="center" vertical="center" wrapText="1"/>
      <protection locked="0"/>
    </xf>
    <xf numFmtId="164" fontId="29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4" fillId="0" borderId="13" xfId="100" applyNumberFormat="1" applyFont="1" applyBorder="1" applyAlignment="1" applyProtection="1">
      <alignment horizontal="center" vertical="center" wrapText="1"/>
      <protection locked="0"/>
    </xf>
    <xf numFmtId="164" fontId="24" fillId="26" borderId="13" xfId="100" applyNumberFormat="1" applyFont="1" applyFill="1" applyBorder="1" applyAlignment="1" applyProtection="1">
      <alignment vertical="center" wrapText="1"/>
      <protection locked="0"/>
    </xf>
    <xf numFmtId="164" fontId="24" fillId="26" borderId="13" xfId="100" applyNumberFormat="1" applyFont="1" applyFill="1" applyBorder="1" applyAlignment="1">
      <alignment horizontal="left" vertical="center" wrapText="1"/>
      <protection/>
    </xf>
    <xf numFmtId="164" fontId="24" fillId="27" borderId="13" xfId="100" applyNumberFormat="1" applyFont="1" applyFill="1" applyBorder="1" applyAlignment="1" applyProtection="1">
      <alignment vertical="center" wrapText="1"/>
      <protection/>
    </xf>
    <xf numFmtId="0" fontId="39" fillId="0" borderId="0" xfId="99" applyAlignment="1">
      <alignment wrapText="1"/>
      <protection/>
    </xf>
    <xf numFmtId="164" fontId="21" fillId="0" borderId="13" xfId="0" applyNumberFormat="1" applyFont="1" applyFill="1" applyBorder="1" applyAlignment="1" applyProtection="1">
      <alignment horizontal="left" vertical="center" wrapText="1"/>
      <protection/>
    </xf>
    <xf numFmtId="164" fontId="27" fillId="0" borderId="0" xfId="101" applyNumberFormat="1" applyFont="1" applyFill="1" applyProtection="1">
      <alignment/>
      <protection/>
    </xf>
    <xf numFmtId="49" fontId="48" fillId="0" borderId="13" xfId="0" applyNumberFormat="1" applyFont="1" applyBorder="1" applyAlignment="1">
      <alignment horizontal="right"/>
    </xf>
    <xf numFmtId="0" fontId="47" fillId="0" borderId="14" xfId="0" applyFont="1" applyFill="1" applyBorder="1" applyAlignment="1" applyProtection="1">
      <alignment horizontal="center" vertical="center"/>
      <protection/>
    </xf>
    <xf numFmtId="0" fontId="44" fillId="0" borderId="0" xfId="101" applyFont="1" applyFill="1" applyAlignment="1" applyProtection="1">
      <alignment horizontal="center"/>
      <protection/>
    </xf>
    <xf numFmtId="0" fontId="40" fillId="0" borderId="0" xfId="101" applyFont="1" applyFill="1" applyAlignment="1" applyProtection="1">
      <alignment horizontal="right"/>
      <protection/>
    </xf>
    <xf numFmtId="164" fontId="47" fillId="0" borderId="0" xfId="101" applyNumberFormat="1" applyFont="1" applyFill="1" applyBorder="1" applyAlignment="1" applyProtection="1">
      <alignment horizontal="left" vertical="center"/>
      <protection/>
    </xf>
    <xf numFmtId="164" fontId="47" fillId="0" borderId="0" xfId="101" applyNumberFormat="1" applyFont="1" applyFill="1" applyBorder="1" applyAlignment="1" applyProtection="1">
      <alignment horizontal="left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0" xfId="0" applyNumberFormat="1" applyFont="1" applyFill="1" applyAlignment="1" applyProtection="1">
      <alignment horizontal="right" textRotation="180" wrapText="1"/>
      <protection/>
    </xf>
    <xf numFmtId="164" fontId="22" fillId="0" borderId="0" xfId="100" applyNumberFormat="1" applyFont="1" applyAlignment="1">
      <alignment horizontal="center" vertical="center" wrapText="1"/>
      <protection/>
    </xf>
    <xf numFmtId="164" fontId="16" fillId="0" borderId="0" xfId="100" applyNumberFormat="1" applyFont="1" applyAlignment="1">
      <alignment horizontal="center" vertical="center" wrapText="1"/>
      <protection/>
    </xf>
    <xf numFmtId="0" fontId="39" fillId="0" borderId="0" xfId="101" applyFont="1" applyFill="1" applyAlignment="1" applyProtection="1">
      <alignment horizontal="right"/>
      <protection/>
    </xf>
    <xf numFmtId="0" fontId="0" fillId="0" borderId="0" xfId="101" applyFont="1" applyFill="1" applyAlignment="1" applyProtection="1">
      <alignment horizontal="right"/>
      <protection/>
    </xf>
    <xf numFmtId="0" fontId="47" fillId="0" borderId="14" xfId="0" applyFont="1" applyFill="1" applyBorder="1" applyAlignment="1" applyProtection="1">
      <alignment horizontal="right" vertical="center"/>
      <protection/>
    </xf>
    <xf numFmtId="0" fontId="42" fillId="0" borderId="0" xfId="101" applyFont="1" applyFill="1" applyAlignment="1" applyProtection="1">
      <alignment horizontal="center"/>
      <protection/>
    </xf>
    <xf numFmtId="164" fontId="23" fillId="0" borderId="0" xfId="101" applyNumberFormat="1" applyFont="1" applyFill="1" applyBorder="1" applyAlignment="1" applyProtection="1">
      <alignment horizontal="left" vertical="center"/>
      <protection/>
    </xf>
    <xf numFmtId="164" fontId="28" fillId="0" borderId="0" xfId="101" applyNumberFormat="1" applyFont="1" applyFill="1" applyBorder="1" applyAlignment="1" applyProtection="1">
      <alignment horizontal="center" vertical="center"/>
      <protection/>
    </xf>
    <xf numFmtId="0" fontId="28" fillId="0" borderId="0" xfId="101" applyFont="1" applyFill="1" applyAlignment="1" applyProtection="1">
      <alignment horizontal="center"/>
      <protection/>
    </xf>
    <xf numFmtId="164" fontId="23" fillId="0" borderId="0" xfId="101" applyNumberFormat="1" applyFont="1" applyFill="1" applyBorder="1" applyAlignment="1" applyProtection="1">
      <alignment horizontal="left"/>
      <protection/>
    </xf>
    <xf numFmtId="0" fontId="0" fillId="0" borderId="0" xfId="101" applyFont="1" applyFill="1" applyAlignment="1" applyProtection="1">
      <alignment horizontal="right" vertical="top"/>
      <protection/>
    </xf>
    <xf numFmtId="0" fontId="40" fillId="0" borderId="15" xfId="99" applyFont="1" applyBorder="1" applyAlignment="1">
      <alignment horizontal="center" vertical="center" wrapText="1"/>
      <protection/>
    </xf>
    <xf numFmtId="0" fontId="40" fillId="0" borderId="16" xfId="99" applyFont="1" applyBorder="1" applyAlignment="1">
      <alignment horizontal="center" vertical="center" wrapText="1"/>
      <protection/>
    </xf>
    <xf numFmtId="0" fontId="40" fillId="0" borderId="17" xfId="99" applyFont="1" applyBorder="1" applyAlignment="1">
      <alignment horizontal="center" vertical="center" wrapText="1"/>
      <protection/>
    </xf>
    <xf numFmtId="0" fontId="40" fillId="0" borderId="13" xfId="99" applyFont="1" applyBorder="1" applyAlignment="1">
      <alignment horizontal="center" vertical="center"/>
      <protection/>
    </xf>
    <xf numFmtId="0" fontId="43" fillId="0" borderId="0" xfId="99" applyFont="1" applyAlignment="1">
      <alignment horizontal="center"/>
      <protection/>
    </xf>
    <xf numFmtId="0" fontId="0" fillId="0" borderId="0" xfId="0" applyAlignment="1">
      <alignment horizontal="right"/>
    </xf>
    <xf numFmtId="0" fontId="40" fillId="0" borderId="14" xfId="99" applyFont="1" applyBorder="1" applyAlignment="1">
      <alignment horizontal="center"/>
      <protection/>
    </xf>
  </cellXfs>
  <cellStyles count="10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perhivatkozás" xfId="78"/>
    <cellStyle name="Hyperlink" xfId="79"/>
    <cellStyle name="Hivatkozott cella" xfId="80"/>
    <cellStyle name="Input" xfId="81"/>
    <cellStyle name="Jegyzet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Kimenet" xfId="90"/>
    <cellStyle name="Followed Hyperlink" xfId="91"/>
    <cellStyle name="Linked Cell" xfId="92"/>
    <cellStyle name="Magyarázó szöveg" xfId="93"/>
    <cellStyle name="Már látott hiperhivatkozás" xfId="94"/>
    <cellStyle name="Neutral" xfId="95"/>
    <cellStyle name="Normál 2" xfId="96"/>
    <cellStyle name="Normál 2 2" xfId="97"/>
    <cellStyle name="Normál 3" xfId="98"/>
    <cellStyle name="Normál 4" xfId="99"/>
    <cellStyle name="Normál_ktgv.rendelet" xfId="100"/>
    <cellStyle name="Normál_KVRENMUNKA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80"/>
  <sheetViews>
    <sheetView zoomScale="120" zoomScaleNormal="120" zoomScaleSheetLayoutView="100" workbookViewId="0" topLeftCell="A70">
      <selection activeCell="D88" sqref="D88"/>
    </sheetView>
  </sheetViews>
  <sheetFormatPr defaultColWidth="9.00390625" defaultRowHeight="12.75"/>
  <cols>
    <col min="1" max="1" width="15.875" style="75" customWidth="1"/>
    <col min="2" max="2" width="50.625" style="75" customWidth="1"/>
    <col min="3" max="3" width="6.50390625" style="75" customWidth="1"/>
    <col min="4" max="4" width="12.875" style="108" customWidth="1"/>
    <col min="5" max="5" width="9.00390625" style="1" customWidth="1"/>
    <col min="6" max="16384" width="9.375" style="1" customWidth="1"/>
  </cols>
  <sheetData>
    <row r="1" spans="3:7" ht="15.75">
      <c r="C1" s="238" t="s">
        <v>324</v>
      </c>
      <c r="D1" s="238"/>
      <c r="E1" s="238"/>
      <c r="F1" s="238"/>
      <c r="G1" s="238"/>
    </row>
    <row r="2" spans="2:4" ht="15.75">
      <c r="B2" s="155"/>
      <c r="C2" s="155"/>
      <c r="D2" s="155"/>
    </row>
    <row r="3" spans="1:7" ht="15.75">
      <c r="A3" s="237" t="s">
        <v>133</v>
      </c>
      <c r="B3" s="237"/>
      <c r="C3" s="237"/>
      <c r="D3" s="237"/>
      <c r="E3" s="237"/>
      <c r="F3" s="237"/>
      <c r="G3" s="237"/>
    </row>
    <row r="4" spans="1:7" ht="15.75">
      <c r="A4" s="237" t="s">
        <v>279</v>
      </c>
      <c r="B4" s="237"/>
      <c r="C4" s="237"/>
      <c r="D4" s="237"/>
      <c r="E4" s="237"/>
      <c r="F4" s="237"/>
      <c r="G4" s="237"/>
    </row>
    <row r="5" ht="15.75" customHeight="1"/>
    <row r="6" spans="1:7" ht="24" customHeight="1">
      <c r="A6" s="239"/>
      <c r="B6" s="239"/>
      <c r="C6" s="156"/>
      <c r="F6" s="236" t="s">
        <v>0</v>
      </c>
      <c r="G6" s="236"/>
    </row>
    <row r="7" spans="1:7" s="75" customFormat="1" ht="33.75">
      <c r="A7" s="40" t="s">
        <v>1</v>
      </c>
      <c r="B7" s="40" t="s">
        <v>2</v>
      </c>
      <c r="C7" s="40" t="s">
        <v>214</v>
      </c>
      <c r="D7" s="40" t="s">
        <v>277</v>
      </c>
      <c r="E7" s="40" t="s">
        <v>292</v>
      </c>
      <c r="F7" s="40" t="s">
        <v>328</v>
      </c>
      <c r="G7" s="111" t="s">
        <v>293</v>
      </c>
    </row>
    <row r="8" spans="1:7" s="76" customFormat="1" ht="12" customHeight="1">
      <c r="A8" s="157">
        <v>1</v>
      </c>
      <c r="B8" s="157">
        <v>2</v>
      </c>
      <c r="C8" s="158">
        <v>3</v>
      </c>
      <c r="D8" s="157">
        <v>4</v>
      </c>
      <c r="E8" s="157">
        <v>5</v>
      </c>
      <c r="F8" s="158">
        <v>6</v>
      </c>
      <c r="G8" s="157">
        <v>7</v>
      </c>
    </row>
    <row r="9" spans="1:7" s="2" customFormat="1" ht="12" customHeight="1">
      <c r="A9" s="40" t="s">
        <v>123</v>
      </c>
      <c r="B9" s="41" t="s">
        <v>68</v>
      </c>
      <c r="C9" s="42"/>
      <c r="D9" s="77">
        <f>D10+D23+D29+D39</f>
        <v>201478</v>
      </c>
      <c r="E9" s="77">
        <f>E10+E23+E29+E39</f>
        <v>204616</v>
      </c>
      <c r="F9" s="77">
        <f>F10+F23+F29+F39</f>
        <v>163793</v>
      </c>
      <c r="G9" s="130">
        <f>F9/E9*100</f>
        <v>80.04896977753451</v>
      </c>
    </row>
    <row r="10" spans="1:7" s="2" customFormat="1" ht="12" customHeight="1">
      <c r="A10" s="159" t="s">
        <v>175</v>
      </c>
      <c r="B10" s="159" t="s">
        <v>132</v>
      </c>
      <c r="C10" s="159" t="s">
        <v>93</v>
      </c>
      <c r="D10" s="102">
        <f>D18+D11</f>
        <v>126041</v>
      </c>
      <c r="E10" s="102">
        <f>E18+E11</f>
        <v>129179</v>
      </c>
      <c r="F10" s="102">
        <f>F18+F11</f>
        <v>104243</v>
      </c>
      <c r="G10" s="131">
        <f aca="true" t="shared" si="0" ref="G10:G51">F10/E10*100</f>
        <v>80.69655284527671</v>
      </c>
    </row>
    <row r="11" spans="1:7" s="2" customFormat="1" ht="12" customHeight="1">
      <c r="A11" s="160" t="s">
        <v>124</v>
      </c>
      <c r="B11" s="161" t="s">
        <v>125</v>
      </c>
      <c r="C11" s="161" t="s">
        <v>89</v>
      </c>
      <c r="D11" s="105">
        <f>SUM(D12:D16)</f>
        <v>113799</v>
      </c>
      <c r="E11" s="105">
        <f>SUM(E12:E16)</f>
        <v>113799</v>
      </c>
      <c r="F11" s="105">
        <f>SUM(F12:F17)</f>
        <v>86374</v>
      </c>
      <c r="G11" s="187">
        <f t="shared" si="0"/>
        <v>75.90049121697027</v>
      </c>
    </row>
    <row r="12" spans="1:7" s="3" customFormat="1" ht="12" customHeight="1">
      <c r="A12" s="162" t="s">
        <v>126</v>
      </c>
      <c r="B12" s="163" t="s">
        <v>78</v>
      </c>
      <c r="C12" s="42" t="s">
        <v>77</v>
      </c>
      <c r="D12" s="104">
        <v>28141</v>
      </c>
      <c r="E12" s="104">
        <v>28141</v>
      </c>
      <c r="F12" s="104">
        <v>21395</v>
      </c>
      <c r="G12" s="121">
        <f t="shared" si="0"/>
        <v>76.0278597064781</v>
      </c>
    </row>
    <row r="13" spans="1:7" s="3" customFormat="1" ht="12" customHeight="1">
      <c r="A13" s="162" t="s">
        <v>127</v>
      </c>
      <c r="B13" s="42" t="s">
        <v>80</v>
      </c>
      <c r="C13" s="42" t="s">
        <v>79</v>
      </c>
      <c r="D13" s="103">
        <v>42170</v>
      </c>
      <c r="E13" s="103">
        <v>42170</v>
      </c>
      <c r="F13" s="103">
        <v>31815</v>
      </c>
      <c r="G13" s="121">
        <f t="shared" si="0"/>
        <v>75.44462888309225</v>
      </c>
    </row>
    <row r="14" spans="1:7" s="3" customFormat="1" ht="12" customHeight="1">
      <c r="A14" s="162" t="s">
        <v>128</v>
      </c>
      <c r="B14" s="42" t="s">
        <v>82</v>
      </c>
      <c r="C14" s="42" t="s">
        <v>81</v>
      </c>
      <c r="D14" s="103">
        <v>41143</v>
      </c>
      <c r="E14" s="103">
        <v>41143</v>
      </c>
      <c r="F14" s="103">
        <v>30467</v>
      </c>
      <c r="G14" s="121">
        <f t="shared" si="0"/>
        <v>74.05147898792018</v>
      </c>
    </row>
    <row r="15" spans="1:7" s="3" customFormat="1" ht="12" customHeight="1">
      <c r="A15" s="162" t="s">
        <v>129</v>
      </c>
      <c r="B15" s="42" t="s">
        <v>84</v>
      </c>
      <c r="C15" s="42" t="s">
        <v>83</v>
      </c>
      <c r="D15" s="103">
        <v>2345</v>
      </c>
      <c r="E15" s="103">
        <v>2345</v>
      </c>
      <c r="F15" s="103">
        <v>2089</v>
      </c>
      <c r="G15" s="121">
        <f t="shared" si="0"/>
        <v>89.08315565031984</v>
      </c>
    </row>
    <row r="16" spans="1:7" s="3" customFormat="1" ht="12" customHeight="1">
      <c r="A16" s="162" t="s">
        <v>130</v>
      </c>
      <c r="B16" s="42" t="s">
        <v>88</v>
      </c>
      <c r="C16" s="42" t="s">
        <v>85</v>
      </c>
      <c r="D16" s="103">
        <v>0</v>
      </c>
      <c r="E16" s="103">
        <v>0</v>
      </c>
      <c r="F16" s="103">
        <v>5</v>
      </c>
      <c r="G16" s="121"/>
    </row>
    <row r="17" spans="1:7" s="3" customFormat="1" ht="12" customHeight="1">
      <c r="A17" s="162" t="s">
        <v>131</v>
      </c>
      <c r="B17" s="42" t="s">
        <v>330</v>
      </c>
      <c r="C17" s="42" t="s">
        <v>87</v>
      </c>
      <c r="D17" s="103"/>
      <c r="E17" s="103"/>
      <c r="F17" s="103">
        <v>603</v>
      </c>
      <c r="G17" s="121"/>
    </row>
    <row r="18" spans="1:7" s="37" customFormat="1" ht="12" customHeight="1">
      <c r="A18" s="160" t="s">
        <v>134</v>
      </c>
      <c r="B18" s="161" t="s">
        <v>92</v>
      </c>
      <c r="C18" s="161" t="s">
        <v>91</v>
      </c>
      <c r="D18" s="105">
        <f>SUM(D19:D22)</f>
        <v>12242</v>
      </c>
      <c r="E18" s="105">
        <f>SUM(E19:E22)</f>
        <v>15380</v>
      </c>
      <c r="F18" s="105">
        <f>SUM(F19:F22)</f>
        <v>17869</v>
      </c>
      <c r="G18" s="187">
        <f t="shared" si="0"/>
        <v>116.18335500650194</v>
      </c>
    </row>
    <row r="19" spans="1:7" s="37" customFormat="1" ht="12" customHeight="1">
      <c r="A19" s="235" t="s">
        <v>135</v>
      </c>
      <c r="B19" s="42" t="s">
        <v>332</v>
      </c>
      <c r="C19" s="161" t="s">
        <v>91</v>
      </c>
      <c r="D19" s="103"/>
      <c r="E19" s="103"/>
      <c r="F19" s="103">
        <v>248</v>
      </c>
      <c r="G19" s="187"/>
    </row>
    <row r="20" spans="1:7" s="37" customFormat="1" ht="12" customHeight="1">
      <c r="A20" s="235" t="s">
        <v>137</v>
      </c>
      <c r="B20" s="42" t="s">
        <v>333</v>
      </c>
      <c r="C20" s="161" t="s">
        <v>91</v>
      </c>
      <c r="D20" s="103"/>
      <c r="E20" s="103">
        <v>138</v>
      </c>
      <c r="F20" s="103">
        <v>138</v>
      </c>
      <c r="G20" s="187"/>
    </row>
    <row r="21" spans="1:7" s="3" customFormat="1" ht="12" customHeight="1">
      <c r="A21" s="162" t="s">
        <v>334</v>
      </c>
      <c r="B21" s="164" t="s">
        <v>139</v>
      </c>
      <c r="C21" s="161" t="s">
        <v>91</v>
      </c>
      <c r="D21" s="103">
        <v>8940</v>
      </c>
      <c r="E21" s="103">
        <v>11940</v>
      </c>
      <c r="F21" s="103">
        <v>10802</v>
      </c>
      <c r="G21" s="121">
        <f t="shared" si="0"/>
        <v>90.46901172529314</v>
      </c>
    </row>
    <row r="22" spans="1:7" s="3" customFormat="1" ht="12" customHeight="1">
      <c r="A22" s="162" t="s">
        <v>335</v>
      </c>
      <c r="B22" s="42" t="s">
        <v>138</v>
      </c>
      <c r="C22" s="161" t="s">
        <v>91</v>
      </c>
      <c r="D22" s="103">
        <v>3302</v>
      </c>
      <c r="E22" s="103">
        <v>3302</v>
      </c>
      <c r="F22" s="103">
        <v>6681</v>
      </c>
      <c r="G22" s="121">
        <f t="shared" si="0"/>
        <v>202.33192004845546</v>
      </c>
    </row>
    <row r="23" spans="1:7" s="3" customFormat="1" ht="12" customHeight="1">
      <c r="A23" s="165" t="s">
        <v>176</v>
      </c>
      <c r="B23" s="159" t="s">
        <v>34</v>
      </c>
      <c r="C23" s="159" t="s">
        <v>100</v>
      </c>
      <c r="D23" s="102">
        <f>D24+D25+D28</f>
        <v>44000</v>
      </c>
      <c r="E23" s="102">
        <f>E24+E25+E28</f>
        <v>44000</v>
      </c>
      <c r="F23" s="102">
        <f>F24+F25+F28</f>
        <v>37301</v>
      </c>
      <c r="G23" s="131">
        <f t="shared" si="0"/>
        <v>84.775</v>
      </c>
    </row>
    <row r="24" spans="1:7" s="3" customFormat="1" ht="12" customHeight="1">
      <c r="A24" s="160" t="s">
        <v>143</v>
      </c>
      <c r="B24" s="161" t="s">
        <v>166</v>
      </c>
      <c r="C24" s="161" t="s">
        <v>140</v>
      </c>
      <c r="D24" s="105">
        <v>8700</v>
      </c>
      <c r="E24" s="105">
        <v>8700</v>
      </c>
      <c r="F24" s="105">
        <v>8121</v>
      </c>
      <c r="G24" s="187">
        <f t="shared" si="0"/>
        <v>93.34482758620689</v>
      </c>
    </row>
    <row r="25" spans="1:7" s="3" customFormat="1" ht="12" customHeight="1">
      <c r="A25" s="160" t="s">
        <v>142</v>
      </c>
      <c r="B25" s="161" t="s">
        <v>99</v>
      </c>
      <c r="C25" s="161" t="s">
        <v>98</v>
      </c>
      <c r="D25" s="105">
        <f>SUM(D26:D27)</f>
        <v>34900</v>
      </c>
      <c r="E25" s="105">
        <f>SUM(E26:E27)</f>
        <v>34900</v>
      </c>
      <c r="F25" s="105">
        <f>SUM(F26:F27)</f>
        <v>28907</v>
      </c>
      <c r="G25" s="187">
        <f t="shared" si="0"/>
        <v>82.82808022922636</v>
      </c>
    </row>
    <row r="26" spans="1:7" s="3" customFormat="1" ht="12" customHeight="1">
      <c r="A26" s="162" t="s">
        <v>168</v>
      </c>
      <c r="B26" s="42" t="s">
        <v>95</v>
      </c>
      <c r="C26" s="161" t="s">
        <v>163</v>
      </c>
      <c r="D26" s="103">
        <v>30000</v>
      </c>
      <c r="E26" s="103">
        <v>30000</v>
      </c>
      <c r="F26" s="103">
        <v>24050</v>
      </c>
      <c r="G26" s="121">
        <f t="shared" si="0"/>
        <v>80.16666666666666</v>
      </c>
    </row>
    <row r="27" spans="1:7" s="3" customFormat="1" ht="12" customHeight="1">
      <c r="A27" s="162" t="s">
        <v>169</v>
      </c>
      <c r="B27" s="42" t="s">
        <v>96</v>
      </c>
      <c r="C27" s="161" t="s">
        <v>164</v>
      </c>
      <c r="D27" s="103">
        <v>4900</v>
      </c>
      <c r="E27" s="103">
        <v>4900</v>
      </c>
      <c r="F27" s="103">
        <v>4857</v>
      </c>
      <c r="G27" s="121">
        <f t="shared" si="0"/>
        <v>99.12244897959184</v>
      </c>
    </row>
    <row r="28" spans="1:7" s="3" customFormat="1" ht="12" customHeight="1">
      <c r="A28" s="160" t="s">
        <v>144</v>
      </c>
      <c r="B28" s="161" t="s">
        <v>167</v>
      </c>
      <c r="C28" s="161" t="s">
        <v>141</v>
      </c>
      <c r="D28" s="105">
        <v>400</v>
      </c>
      <c r="E28" s="105">
        <v>400</v>
      </c>
      <c r="F28" s="105">
        <v>273</v>
      </c>
      <c r="G28" s="187">
        <f t="shared" si="0"/>
        <v>68.25</v>
      </c>
    </row>
    <row r="29" spans="1:7" s="3" customFormat="1" ht="12" customHeight="1">
      <c r="A29" s="165" t="s">
        <v>177</v>
      </c>
      <c r="B29" s="159" t="s">
        <v>68</v>
      </c>
      <c r="C29" s="159" t="s">
        <v>111</v>
      </c>
      <c r="D29" s="102">
        <f>SUM(D30:D38)</f>
        <v>31437</v>
      </c>
      <c r="E29" s="102">
        <f>SUM(E30:E38)</f>
        <v>31437</v>
      </c>
      <c r="F29" s="102">
        <f>SUM(F30:F38)</f>
        <v>21151</v>
      </c>
      <c r="G29" s="131">
        <f t="shared" si="0"/>
        <v>67.28059293189553</v>
      </c>
    </row>
    <row r="30" spans="1:7" s="3" customFormat="1" ht="12" customHeight="1">
      <c r="A30" s="160" t="s">
        <v>149</v>
      </c>
      <c r="B30" s="161" t="s">
        <v>7</v>
      </c>
      <c r="C30" s="161" t="s">
        <v>145</v>
      </c>
      <c r="D30" s="188">
        <v>100</v>
      </c>
      <c r="E30" s="188">
        <v>100</v>
      </c>
      <c r="F30" s="188">
        <v>95</v>
      </c>
      <c r="G30" s="187">
        <f t="shared" si="0"/>
        <v>95</v>
      </c>
    </row>
    <row r="31" spans="1:7" s="3" customFormat="1" ht="12" customHeight="1">
      <c r="A31" s="160" t="s">
        <v>150</v>
      </c>
      <c r="B31" s="161" t="s">
        <v>8</v>
      </c>
      <c r="C31" s="161" t="s">
        <v>101</v>
      </c>
      <c r="D31" s="105">
        <v>4160</v>
      </c>
      <c r="E31" s="105">
        <v>4160</v>
      </c>
      <c r="F31" s="105">
        <v>3572</v>
      </c>
      <c r="G31" s="187">
        <f t="shared" si="0"/>
        <v>85.86538461538461</v>
      </c>
    </row>
    <row r="32" spans="1:7" s="3" customFormat="1" ht="12" customHeight="1">
      <c r="A32" s="160" t="s">
        <v>151</v>
      </c>
      <c r="B32" s="161" t="s">
        <v>103</v>
      </c>
      <c r="C32" s="161" t="s">
        <v>102</v>
      </c>
      <c r="D32" s="105">
        <v>3500</v>
      </c>
      <c r="E32" s="105">
        <v>3500</v>
      </c>
      <c r="F32" s="105">
        <v>2036</v>
      </c>
      <c r="G32" s="187">
        <f t="shared" si="0"/>
        <v>58.17142857142857</v>
      </c>
    </row>
    <row r="33" spans="1:7" s="3" customFormat="1" ht="12" customHeight="1">
      <c r="A33" s="160" t="s">
        <v>152</v>
      </c>
      <c r="B33" s="161" t="s">
        <v>9</v>
      </c>
      <c r="C33" s="161" t="s">
        <v>104</v>
      </c>
      <c r="D33" s="105">
        <v>8140</v>
      </c>
      <c r="E33" s="105">
        <v>8140</v>
      </c>
      <c r="F33" s="105">
        <v>3950</v>
      </c>
      <c r="G33" s="187">
        <f t="shared" si="0"/>
        <v>48.52579852579852</v>
      </c>
    </row>
    <row r="34" spans="1:7" s="3" customFormat="1" ht="12" customHeight="1">
      <c r="A34" s="160" t="s">
        <v>153</v>
      </c>
      <c r="B34" s="161" t="s">
        <v>105</v>
      </c>
      <c r="C34" s="161" t="s">
        <v>146</v>
      </c>
      <c r="D34" s="105">
        <v>10486</v>
      </c>
      <c r="E34" s="105">
        <v>10486</v>
      </c>
      <c r="F34" s="105">
        <v>7495</v>
      </c>
      <c r="G34" s="187">
        <f t="shared" si="0"/>
        <v>71.47625405302308</v>
      </c>
    </row>
    <row r="35" spans="1:7" s="3" customFormat="1" ht="12" customHeight="1">
      <c r="A35" s="160" t="s">
        <v>154</v>
      </c>
      <c r="B35" s="161" t="s">
        <v>107</v>
      </c>
      <c r="C35" s="161" t="s">
        <v>106</v>
      </c>
      <c r="D35" s="105">
        <v>3348</v>
      </c>
      <c r="E35" s="105">
        <v>3348</v>
      </c>
      <c r="F35" s="105">
        <v>3426</v>
      </c>
      <c r="G35" s="187">
        <f t="shared" si="0"/>
        <v>102.32974910394266</v>
      </c>
    </row>
    <row r="36" spans="1:7" s="3" customFormat="1" ht="12" customHeight="1">
      <c r="A36" s="160" t="s">
        <v>155</v>
      </c>
      <c r="B36" s="161" t="s">
        <v>109</v>
      </c>
      <c r="C36" s="161" t="s">
        <v>108</v>
      </c>
      <c r="D36" s="105"/>
      <c r="E36" s="105"/>
      <c r="F36" s="105"/>
      <c r="G36" s="187"/>
    </row>
    <row r="37" spans="1:7" s="3" customFormat="1" ht="12" customHeight="1">
      <c r="A37" s="160" t="s">
        <v>156</v>
      </c>
      <c r="B37" s="161" t="s">
        <v>10</v>
      </c>
      <c r="C37" s="161" t="s">
        <v>147</v>
      </c>
      <c r="D37" s="105">
        <v>152</v>
      </c>
      <c r="E37" s="105">
        <v>152</v>
      </c>
      <c r="F37" s="105">
        <v>50</v>
      </c>
      <c r="G37" s="187">
        <f t="shared" si="0"/>
        <v>32.89473684210527</v>
      </c>
    </row>
    <row r="38" spans="1:7" s="3" customFormat="1" ht="12" customHeight="1">
      <c r="A38" s="160" t="s">
        <v>157</v>
      </c>
      <c r="B38" s="161" t="s">
        <v>110</v>
      </c>
      <c r="C38" s="161" t="s">
        <v>148</v>
      </c>
      <c r="D38" s="105">
        <v>1551</v>
      </c>
      <c r="E38" s="105">
        <v>1551</v>
      </c>
      <c r="F38" s="105">
        <v>527</v>
      </c>
      <c r="G38" s="187">
        <f t="shared" si="0"/>
        <v>33.978078658929725</v>
      </c>
    </row>
    <row r="39" spans="1:7" s="3" customFormat="1" ht="12" customHeight="1">
      <c r="A39" s="165" t="s">
        <v>178</v>
      </c>
      <c r="B39" s="159" t="s">
        <v>114</v>
      </c>
      <c r="C39" s="159" t="s">
        <v>113</v>
      </c>
      <c r="D39" s="103">
        <v>0</v>
      </c>
      <c r="E39" s="103">
        <v>0</v>
      </c>
      <c r="F39" s="102">
        <v>1098</v>
      </c>
      <c r="G39" s="121"/>
    </row>
    <row r="40" spans="1:7" s="3" customFormat="1" ht="12" customHeight="1">
      <c r="A40" s="160"/>
      <c r="B40" s="161"/>
      <c r="C40" s="161"/>
      <c r="D40" s="103"/>
      <c r="E40" s="103"/>
      <c r="F40" s="103"/>
      <c r="G40" s="121"/>
    </row>
    <row r="41" spans="1:7" s="3" customFormat="1" ht="12" customHeight="1">
      <c r="A41" s="40" t="s">
        <v>158</v>
      </c>
      <c r="B41" s="41" t="s">
        <v>56</v>
      </c>
      <c r="C41" s="42"/>
      <c r="D41" s="77">
        <f>SUM(D42:D44)</f>
        <v>35697</v>
      </c>
      <c r="E41" s="77">
        <f>SUM(E42:E44)</f>
        <v>50853</v>
      </c>
      <c r="F41" s="77">
        <f>SUM(F42:F44)</f>
        <v>50855</v>
      </c>
      <c r="G41" s="130">
        <f t="shared" si="0"/>
        <v>100.00393290464673</v>
      </c>
    </row>
    <row r="42" spans="1:7" s="3" customFormat="1" ht="12" customHeight="1">
      <c r="A42" s="165" t="s">
        <v>159</v>
      </c>
      <c r="B42" s="159" t="s">
        <v>162</v>
      </c>
      <c r="C42" s="159" t="s">
        <v>94</v>
      </c>
      <c r="D42" s="102">
        <v>5977</v>
      </c>
      <c r="E42" s="102">
        <v>21133</v>
      </c>
      <c r="F42" s="102">
        <v>21133</v>
      </c>
      <c r="G42" s="131">
        <f t="shared" si="0"/>
        <v>100</v>
      </c>
    </row>
    <row r="43" spans="1:7" s="3" customFormat="1" ht="12" customHeight="1">
      <c r="A43" s="165" t="s">
        <v>160</v>
      </c>
      <c r="B43" s="159" t="s">
        <v>56</v>
      </c>
      <c r="C43" s="159" t="s">
        <v>112</v>
      </c>
      <c r="D43" s="102">
        <v>0</v>
      </c>
      <c r="E43" s="102">
        <v>0</v>
      </c>
      <c r="F43" s="102">
        <v>0</v>
      </c>
      <c r="G43" s="131"/>
    </row>
    <row r="44" spans="1:7" s="3" customFormat="1" ht="12" customHeight="1">
      <c r="A44" s="165" t="s">
        <v>161</v>
      </c>
      <c r="B44" s="159" t="s">
        <v>116</v>
      </c>
      <c r="C44" s="159" t="s">
        <v>115</v>
      </c>
      <c r="D44" s="102">
        <v>29720</v>
      </c>
      <c r="E44" s="102">
        <v>29720</v>
      </c>
      <c r="F44" s="102">
        <v>29722</v>
      </c>
      <c r="G44" s="131">
        <f t="shared" si="0"/>
        <v>100.00672947510094</v>
      </c>
    </row>
    <row r="45" spans="1:7" s="3" customFormat="1" ht="12" customHeight="1">
      <c r="A45" s="163"/>
      <c r="B45" s="42"/>
      <c r="C45" s="42"/>
      <c r="D45" s="77">
        <v>0</v>
      </c>
      <c r="E45" s="77">
        <v>0</v>
      </c>
      <c r="F45" s="77">
        <v>0</v>
      </c>
      <c r="G45" s="121"/>
    </row>
    <row r="46" spans="1:7" s="72" customFormat="1" ht="12" customHeight="1">
      <c r="A46" s="166"/>
      <c r="B46" s="44" t="s">
        <v>118</v>
      </c>
      <c r="C46" s="44" t="s">
        <v>117</v>
      </c>
      <c r="D46" s="143">
        <f>D41+D9</f>
        <v>237175</v>
      </c>
      <c r="E46" s="143">
        <f>E41+E9</f>
        <v>255469</v>
      </c>
      <c r="F46" s="143">
        <f>F41+F9</f>
        <v>214648</v>
      </c>
      <c r="G46" s="130">
        <f t="shared" si="0"/>
        <v>84.02115325147082</v>
      </c>
    </row>
    <row r="47" spans="1:7" s="3" customFormat="1" ht="12" customHeight="1">
      <c r="A47" s="163"/>
      <c r="B47" s="42"/>
      <c r="C47" s="42"/>
      <c r="D47" s="103">
        <v>0</v>
      </c>
      <c r="E47" s="103">
        <v>0</v>
      </c>
      <c r="F47" s="103">
        <v>0</v>
      </c>
      <c r="G47" s="121"/>
    </row>
    <row r="48" spans="1:7" s="3" customFormat="1" ht="12" customHeight="1">
      <c r="A48" s="45" t="s">
        <v>67</v>
      </c>
      <c r="B48" s="44" t="s">
        <v>69</v>
      </c>
      <c r="C48" s="44" t="s">
        <v>121</v>
      </c>
      <c r="D48" s="143">
        <f>SUM(D49)</f>
        <v>54824</v>
      </c>
      <c r="E48" s="143">
        <f>SUM(E49)</f>
        <v>116077</v>
      </c>
      <c r="F48" s="143">
        <f>SUM(F49)</f>
        <v>116077</v>
      </c>
      <c r="G48" s="130">
        <f t="shared" si="0"/>
        <v>100</v>
      </c>
    </row>
    <row r="49" spans="1:7" s="3" customFormat="1" ht="12" customHeight="1">
      <c r="A49" s="163" t="s">
        <v>171</v>
      </c>
      <c r="B49" s="42" t="s">
        <v>120</v>
      </c>
      <c r="C49" s="42" t="s">
        <v>119</v>
      </c>
      <c r="D49" s="103">
        <v>54824</v>
      </c>
      <c r="E49" s="103">
        <v>116077</v>
      </c>
      <c r="F49" s="103">
        <v>116077</v>
      </c>
      <c r="G49" s="121">
        <f t="shared" si="0"/>
        <v>100</v>
      </c>
    </row>
    <row r="50" spans="1:7" s="3" customFormat="1" ht="12" customHeight="1">
      <c r="A50" s="163"/>
      <c r="B50" s="42"/>
      <c r="C50" s="42"/>
      <c r="D50" s="103"/>
      <c r="E50" s="103"/>
      <c r="F50" s="103"/>
      <c r="G50" s="121"/>
    </row>
    <row r="51" spans="1:7" s="72" customFormat="1" ht="12" customHeight="1">
      <c r="A51" s="166"/>
      <c r="B51" s="44" t="s">
        <v>172</v>
      </c>
      <c r="C51" s="44" t="s">
        <v>122</v>
      </c>
      <c r="D51" s="77">
        <f>D46+D48</f>
        <v>291999</v>
      </c>
      <c r="E51" s="77">
        <f>E46+E48</f>
        <v>371546</v>
      </c>
      <c r="F51" s="77">
        <f>F46+F48</f>
        <v>330725</v>
      </c>
      <c r="G51" s="130">
        <f t="shared" si="0"/>
        <v>89.01320428695236</v>
      </c>
    </row>
    <row r="52" spans="1:4" s="4" customFormat="1" ht="15" customHeight="1">
      <c r="A52" s="240"/>
      <c r="B52" s="240"/>
      <c r="C52" s="167"/>
      <c r="D52" s="79"/>
    </row>
    <row r="53" spans="1:7" s="75" customFormat="1" ht="33.75">
      <c r="A53" s="40" t="s">
        <v>1</v>
      </c>
      <c r="B53" s="40" t="s">
        <v>14</v>
      </c>
      <c r="C53" s="40" t="s">
        <v>214</v>
      </c>
      <c r="D53" s="40" t="s">
        <v>277</v>
      </c>
      <c r="E53" s="40" t="s">
        <v>292</v>
      </c>
      <c r="F53" s="40" t="s">
        <v>328</v>
      </c>
      <c r="G53" s="111" t="s">
        <v>293</v>
      </c>
    </row>
    <row r="54" spans="1:7" s="2" customFormat="1" ht="12" customHeight="1">
      <c r="A54" s="157">
        <v>1</v>
      </c>
      <c r="B54" s="157">
        <v>2</v>
      </c>
      <c r="C54" s="157">
        <v>3</v>
      </c>
      <c r="D54" s="157">
        <v>4</v>
      </c>
      <c r="E54" s="157">
        <v>5</v>
      </c>
      <c r="F54" s="157">
        <v>6</v>
      </c>
      <c r="G54" s="157">
        <v>7</v>
      </c>
    </row>
    <row r="55" spans="1:7" ht="12" customHeight="1">
      <c r="A55" s="55" t="s">
        <v>123</v>
      </c>
      <c r="B55" s="57" t="s">
        <v>212</v>
      </c>
      <c r="C55" s="56"/>
      <c r="D55" s="77">
        <f>SUM(D56:D60)</f>
        <v>222626</v>
      </c>
      <c r="E55" s="77">
        <f>SUM(E56:E60)</f>
        <v>240796</v>
      </c>
      <c r="F55" s="77">
        <f>SUM(F56:F60)</f>
        <v>161319</v>
      </c>
      <c r="G55" s="130">
        <f aca="true" t="shared" si="1" ref="G55:G80">F55/E55*100</f>
        <v>66.99405305735976</v>
      </c>
    </row>
    <row r="56" spans="1:7" ht="12" customHeight="1">
      <c r="A56" s="168" t="s">
        <v>175</v>
      </c>
      <c r="B56" s="169" t="s">
        <v>15</v>
      </c>
      <c r="C56" s="169" t="s">
        <v>173</v>
      </c>
      <c r="D56" s="102">
        <v>87214</v>
      </c>
      <c r="E56" s="102">
        <v>87240</v>
      </c>
      <c r="F56" s="102">
        <v>68073</v>
      </c>
      <c r="G56" s="131">
        <f t="shared" si="1"/>
        <v>78.02957359009629</v>
      </c>
    </row>
    <row r="57" spans="1:7" ht="15.75">
      <c r="A57" s="168" t="s">
        <v>176</v>
      </c>
      <c r="B57" s="169" t="s">
        <v>294</v>
      </c>
      <c r="C57" s="169" t="s">
        <v>174</v>
      </c>
      <c r="D57" s="102">
        <v>18876</v>
      </c>
      <c r="E57" s="102">
        <v>18876</v>
      </c>
      <c r="F57" s="102">
        <v>13255</v>
      </c>
      <c r="G57" s="131">
        <f t="shared" si="1"/>
        <v>70.22144522144522</v>
      </c>
    </row>
    <row r="58" spans="1:7" ht="12" customHeight="1">
      <c r="A58" s="168" t="s">
        <v>177</v>
      </c>
      <c r="B58" s="169" t="s">
        <v>17</v>
      </c>
      <c r="C58" s="169" t="s">
        <v>183</v>
      </c>
      <c r="D58" s="102">
        <v>85072</v>
      </c>
      <c r="E58" s="102">
        <v>87397</v>
      </c>
      <c r="F58" s="102">
        <v>60503</v>
      </c>
      <c r="G58" s="131">
        <f t="shared" si="1"/>
        <v>69.22777669714063</v>
      </c>
    </row>
    <row r="59" spans="1:7" ht="12" customHeight="1">
      <c r="A59" s="168" t="s">
        <v>178</v>
      </c>
      <c r="B59" s="169" t="s">
        <v>18</v>
      </c>
      <c r="C59" s="169" t="s">
        <v>184</v>
      </c>
      <c r="D59" s="102">
        <v>2700</v>
      </c>
      <c r="E59" s="102">
        <v>2838</v>
      </c>
      <c r="F59" s="102">
        <v>1034</v>
      </c>
      <c r="G59" s="131">
        <f t="shared" si="1"/>
        <v>36.434108527131784</v>
      </c>
    </row>
    <row r="60" spans="1:7" ht="12" customHeight="1">
      <c r="A60" s="168" t="s">
        <v>179</v>
      </c>
      <c r="B60" s="169" t="s">
        <v>19</v>
      </c>
      <c r="C60" s="169" t="s">
        <v>185</v>
      </c>
      <c r="D60" s="102">
        <f>SUM(D61:D64)</f>
        <v>28764</v>
      </c>
      <c r="E60" s="102">
        <f>SUM(E61:E64)</f>
        <v>44445</v>
      </c>
      <c r="F60" s="102">
        <f>SUM(F61:F64)</f>
        <v>18454</v>
      </c>
      <c r="G60" s="131">
        <f t="shared" si="1"/>
        <v>41.52098098773765</v>
      </c>
    </row>
    <row r="61" spans="1:7" ht="12" customHeight="1">
      <c r="A61" s="170" t="s">
        <v>190</v>
      </c>
      <c r="B61" s="171" t="s">
        <v>180</v>
      </c>
      <c r="C61" s="172" t="s">
        <v>186</v>
      </c>
      <c r="D61" s="105">
        <v>4935</v>
      </c>
      <c r="E61" s="105">
        <v>4935</v>
      </c>
      <c r="F61" s="105">
        <v>2596</v>
      </c>
      <c r="G61" s="187">
        <f t="shared" si="1"/>
        <v>52.603850050658565</v>
      </c>
    </row>
    <row r="62" spans="1:7" ht="12" customHeight="1">
      <c r="A62" s="170" t="s">
        <v>191</v>
      </c>
      <c r="B62" s="172" t="s">
        <v>295</v>
      </c>
      <c r="C62" s="106" t="s">
        <v>187</v>
      </c>
      <c r="D62" s="106"/>
      <c r="E62" s="106"/>
      <c r="F62" s="106"/>
      <c r="G62" s="121"/>
    </row>
    <row r="63" spans="1:7" ht="12" customHeight="1">
      <c r="A63" s="170" t="s">
        <v>192</v>
      </c>
      <c r="B63" s="171" t="s">
        <v>181</v>
      </c>
      <c r="C63" s="106" t="s">
        <v>188</v>
      </c>
      <c r="D63" s="120">
        <v>14960</v>
      </c>
      <c r="E63" s="120">
        <v>16316</v>
      </c>
      <c r="F63" s="120">
        <v>15858</v>
      </c>
      <c r="G63" s="187">
        <f t="shared" si="1"/>
        <v>97.19293944594263</v>
      </c>
    </row>
    <row r="64" spans="1:7" ht="12" customHeight="1">
      <c r="A64" s="170" t="s">
        <v>193</v>
      </c>
      <c r="B64" s="172" t="s">
        <v>35</v>
      </c>
      <c r="C64" s="173" t="s">
        <v>189</v>
      </c>
      <c r="D64" s="105">
        <v>8869</v>
      </c>
      <c r="E64" s="105">
        <v>23194</v>
      </c>
      <c r="F64" s="105"/>
      <c r="G64" s="121"/>
    </row>
    <row r="65" spans="1:7" ht="12" customHeight="1">
      <c r="A65" s="174"/>
      <c r="B65" s="175"/>
      <c r="C65" s="176"/>
      <c r="D65" s="103"/>
      <c r="E65" s="103"/>
      <c r="F65" s="103"/>
      <c r="G65" s="121"/>
    </row>
    <row r="66" spans="1:7" ht="12" customHeight="1">
      <c r="A66" s="55" t="s">
        <v>158</v>
      </c>
      <c r="B66" s="56" t="s">
        <v>213</v>
      </c>
      <c r="C66" s="56"/>
      <c r="D66" s="77">
        <f>+D67+D68+D69</f>
        <v>65347</v>
      </c>
      <c r="E66" s="77">
        <f>+E67+E68+E69</f>
        <v>126724</v>
      </c>
      <c r="F66" s="77">
        <f>+F67+F68+F69</f>
        <v>78346</v>
      </c>
      <c r="G66" s="130">
        <f t="shared" si="1"/>
        <v>61.82412171332976</v>
      </c>
    </row>
    <row r="67" spans="1:7" s="47" customFormat="1" ht="12" customHeight="1">
      <c r="A67" s="168" t="s">
        <v>159</v>
      </c>
      <c r="B67" s="177" t="s">
        <v>20</v>
      </c>
      <c r="C67" s="169" t="s">
        <v>194</v>
      </c>
      <c r="D67" s="102">
        <v>8262</v>
      </c>
      <c r="E67" s="102">
        <v>10974</v>
      </c>
      <c r="F67" s="102">
        <v>7022</v>
      </c>
      <c r="G67" s="131">
        <f t="shared" si="1"/>
        <v>63.98760707125935</v>
      </c>
    </row>
    <row r="68" spans="1:7" s="47" customFormat="1" ht="12" customHeight="1">
      <c r="A68" s="168" t="s">
        <v>160</v>
      </c>
      <c r="B68" s="177" t="s">
        <v>21</v>
      </c>
      <c r="C68" s="169" t="s">
        <v>195</v>
      </c>
      <c r="D68" s="102">
        <v>56885</v>
      </c>
      <c r="E68" s="102">
        <v>115550</v>
      </c>
      <c r="F68" s="102">
        <v>71324</v>
      </c>
      <c r="G68" s="131">
        <f t="shared" si="1"/>
        <v>61.72565988749459</v>
      </c>
    </row>
    <row r="69" spans="1:7" s="47" customFormat="1" ht="12" customHeight="1">
      <c r="A69" s="168" t="s">
        <v>161</v>
      </c>
      <c r="B69" s="178" t="s">
        <v>22</v>
      </c>
      <c r="C69" s="179" t="s">
        <v>196</v>
      </c>
      <c r="D69" s="102">
        <v>200</v>
      </c>
      <c r="E69" s="102">
        <v>200</v>
      </c>
      <c r="F69" s="102"/>
      <c r="G69" s="121"/>
    </row>
    <row r="70" spans="1:7" ht="12" customHeight="1">
      <c r="A70" s="180"/>
      <c r="B70" s="181"/>
      <c r="C70" s="182"/>
      <c r="D70" s="103"/>
      <c r="E70" s="103"/>
      <c r="F70" s="103"/>
      <c r="G70" s="121"/>
    </row>
    <row r="71" spans="1:7" s="18" customFormat="1" ht="12" customHeight="1">
      <c r="A71" s="55"/>
      <c r="B71" s="55" t="s">
        <v>197</v>
      </c>
      <c r="C71" s="56"/>
      <c r="D71" s="77">
        <f>D55+D66</f>
        <v>287973</v>
      </c>
      <c r="E71" s="77">
        <f>E55+E66</f>
        <v>367520</v>
      </c>
      <c r="F71" s="77">
        <f>F55+F66</f>
        <v>239665</v>
      </c>
      <c r="G71" s="130">
        <f t="shared" si="1"/>
        <v>65.21141706573792</v>
      </c>
    </row>
    <row r="72" spans="1:7" ht="12" customHeight="1">
      <c r="A72" s="55"/>
      <c r="B72" s="55"/>
      <c r="C72" s="56"/>
      <c r="D72" s="77"/>
      <c r="E72" s="77"/>
      <c r="F72" s="77"/>
      <c r="G72" s="121"/>
    </row>
    <row r="73" spans="1:7" ht="12" customHeight="1">
      <c r="A73" s="55" t="s">
        <v>67</v>
      </c>
      <c r="B73" s="55" t="s">
        <v>198</v>
      </c>
      <c r="C73" s="56" t="s">
        <v>201</v>
      </c>
      <c r="D73" s="87">
        <f>D74</f>
        <v>4026</v>
      </c>
      <c r="E73" s="87">
        <f>E74</f>
        <v>4026</v>
      </c>
      <c r="F73" s="87">
        <f>F74</f>
        <v>4026</v>
      </c>
      <c r="G73" s="130">
        <f t="shared" si="1"/>
        <v>100</v>
      </c>
    </row>
    <row r="74" spans="1:7" s="47" customFormat="1" ht="12" customHeight="1">
      <c r="A74" s="177" t="s">
        <v>171</v>
      </c>
      <c r="B74" s="177" t="s">
        <v>200</v>
      </c>
      <c r="C74" s="169" t="s">
        <v>199</v>
      </c>
      <c r="D74" s="107">
        <f>SUM(D75:D78)</f>
        <v>4026</v>
      </c>
      <c r="E74" s="107">
        <f>SUM(E75:E78)</f>
        <v>4026</v>
      </c>
      <c r="F74" s="107">
        <f>SUM(F75:F78)</f>
        <v>4026</v>
      </c>
      <c r="G74" s="131">
        <f t="shared" si="1"/>
        <v>100</v>
      </c>
    </row>
    <row r="75" spans="1:7" ht="12" customHeight="1">
      <c r="A75" s="160" t="s">
        <v>124</v>
      </c>
      <c r="B75" s="183" t="s">
        <v>202</v>
      </c>
      <c r="C75" s="172" t="s">
        <v>203</v>
      </c>
      <c r="D75" s="107"/>
      <c r="E75" s="107"/>
      <c r="F75" s="107"/>
      <c r="G75" s="121"/>
    </row>
    <row r="76" spans="1:7" ht="12" customHeight="1">
      <c r="A76" s="160" t="s">
        <v>134</v>
      </c>
      <c r="B76" s="183" t="s">
        <v>206</v>
      </c>
      <c r="C76" s="172" t="s">
        <v>207</v>
      </c>
      <c r="D76" s="105"/>
      <c r="E76" s="105"/>
      <c r="F76" s="105"/>
      <c r="G76" s="121"/>
    </row>
    <row r="77" spans="1:7" ht="12" customHeight="1">
      <c r="A77" s="160" t="s">
        <v>204</v>
      </c>
      <c r="B77" s="183" t="s">
        <v>25</v>
      </c>
      <c r="C77" s="172" t="s">
        <v>208</v>
      </c>
      <c r="D77" s="105">
        <v>4026</v>
      </c>
      <c r="E77" s="105">
        <v>4026</v>
      </c>
      <c r="F77" s="105">
        <v>4026</v>
      </c>
      <c r="G77" s="187">
        <f t="shared" si="1"/>
        <v>100</v>
      </c>
    </row>
    <row r="78" spans="1:7" ht="12" customHeight="1">
      <c r="A78" s="160" t="s">
        <v>205</v>
      </c>
      <c r="B78" s="183" t="s">
        <v>209</v>
      </c>
      <c r="C78" s="172" t="s">
        <v>210</v>
      </c>
      <c r="D78" s="105"/>
      <c r="E78" s="105"/>
      <c r="F78" s="105"/>
      <c r="G78" s="121"/>
    </row>
    <row r="79" spans="1:7" ht="12" customHeight="1">
      <c r="A79" s="180"/>
      <c r="B79" s="184"/>
      <c r="C79" s="175"/>
      <c r="D79" s="103"/>
      <c r="E79" s="103"/>
      <c r="F79" s="103"/>
      <c r="G79" s="121"/>
    </row>
    <row r="80" spans="1:7" s="72" customFormat="1" ht="12.75" customHeight="1">
      <c r="A80" s="185"/>
      <c r="B80" s="185" t="s">
        <v>211</v>
      </c>
      <c r="C80" s="186"/>
      <c r="D80" s="87">
        <f>D71+D73</f>
        <v>291999</v>
      </c>
      <c r="E80" s="87">
        <f>E71+E73</f>
        <v>371546</v>
      </c>
      <c r="F80" s="87">
        <f>F71+F73</f>
        <v>243691</v>
      </c>
      <c r="G80" s="130">
        <f t="shared" si="1"/>
        <v>65.58837936621575</v>
      </c>
    </row>
  </sheetData>
  <sheetProtection/>
  <mergeCells count="6">
    <mergeCell ref="F6:G6"/>
    <mergeCell ref="A3:G3"/>
    <mergeCell ref="A4:G4"/>
    <mergeCell ref="C1:G1"/>
    <mergeCell ref="A6:B6"/>
    <mergeCell ref="A52:B52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zoomScaleSheetLayoutView="100" zoomScalePageLayoutView="0" workbookViewId="0" topLeftCell="A1">
      <selection activeCell="C19" sqref="C19:E19"/>
    </sheetView>
  </sheetViews>
  <sheetFormatPr defaultColWidth="9.00390625" defaultRowHeight="12.75"/>
  <cols>
    <col min="1" max="1" width="6.875" style="5" customWidth="1"/>
    <col min="2" max="2" width="41.375" style="8" customWidth="1"/>
    <col min="3" max="3" width="11.50390625" style="8" customWidth="1"/>
    <col min="4" max="4" width="10.00390625" style="8" customWidth="1"/>
    <col min="5" max="5" width="10.125" style="5" customWidth="1"/>
    <col min="6" max="6" width="36.50390625" style="5" customWidth="1"/>
    <col min="7" max="7" width="11.50390625" style="5" customWidth="1"/>
    <col min="8" max="8" width="10.125" style="5" bestFit="1" customWidth="1"/>
    <col min="9" max="9" width="10.50390625" style="5" customWidth="1"/>
    <col min="10" max="10" width="4.875" style="5" customWidth="1"/>
    <col min="11" max="16384" width="9.375" style="5" customWidth="1"/>
  </cols>
  <sheetData>
    <row r="1" spans="2:10" ht="39.75" customHeight="1">
      <c r="B1" s="6" t="s">
        <v>27</v>
      </c>
      <c r="C1" s="6"/>
      <c r="D1" s="6"/>
      <c r="E1" s="7"/>
      <c r="F1" s="7"/>
      <c r="G1" s="7"/>
      <c r="H1" s="7"/>
      <c r="I1" s="7"/>
      <c r="J1" s="242" t="s">
        <v>323</v>
      </c>
    </row>
    <row r="2" spans="9:10" ht="13.5">
      <c r="I2" s="9" t="s">
        <v>28</v>
      </c>
      <c r="J2" s="242"/>
    </row>
    <row r="3" spans="1:10" ht="18" customHeight="1">
      <c r="A3" s="241" t="s">
        <v>1</v>
      </c>
      <c r="B3" s="192" t="s">
        <v>29</v>
      </c>
      <c r="C3" s="192"/>
      <c r="D3" s="192"/>
      <c r="E3" s="192"/>
      <c r="F3" s="192" t="s">
        <v>30</v>
      </c>
      <c r="G3" s="192"/>
      <c r="H3" s="192"/>
      <c r="I3" s="192"/>
      <c r="J3" s="242"/>
    </row>
    <row r="4" spans="1:10" s="10" customFormat="1" ht="35.25" customHeight="1">
      <c r="A4" s="241"/>
      <c r="B4" s="193" t="s">
        <v>31</v>
      </c>
      <c r="C4" s="40" t="s">
        <v>277</v>
      </c>
      <c r="D4" s="40" t="s">
        <v>292</v>
      </c>
      <c r="E4" s="40" t="s">
        <v>328</v>
      </c>
      <c r="F4" s="193" t="s">
        <v>31</v>
      </c>
      <c r="G4" s="40" t="s">
        <v>277</v>
      </c>
      <c r="H4" s="40" t="s">
        <v>292</v>
      </c>
      <c r="I4" s="40" t="s">
        <v>328</v>
      </c>
      <c r="J4" s="242"/>
    </row>
    <row r="5" spans="1:10" s="11" customFormat="1" ht="12" customHeight="1">
      <c r="A5" s="194">
        <v>1</v>
      </c>
      <c r="B5" s="194">
        <v>2</v>
      </c>
      <c r="C5" s="194">
        <v>3</v>
      </c>
      <c r="D5" s="194">
        <v>4</v>
      </c>
      <c r="E5" s="194">
        <v>5</v>
      </c>
      <c r="F5" s="194">
        <v>6</v>
      </c>
      <c r="G5" s="194">
        <v>7</v>
      </c>
      <c r="H5" s="194">
        <v>8</v>
      </c>
      <c r="I5" s="194">
        <v>9</v>
      </c>
      <c r="J5" s="242"/>
    </row>
    <row r="6" spans="1:10" ht="12.75" customHeight="1">
      <c r="A6" s="195" t="s">
        <v>3</v>
      </c>
      <c r="B6" s="190" t="s">
        <v>300</v>
      </c>
      <c r="C6" s="203">
        <v>126041</v>
      </c>
      <c r="D6" s="203">
        <v>129179</v>
      </c>
      <c r="E6" s="204">
        <v>104243</v>
      </c>
      <c r="F6" s="190" t="s">
        <v>32</v>
      </c>
      <c r="G6" s="19">
        <v>87214</v>
      </c>
      <c r="H6" s="19">
        <v>87240</v>
      </c>
      <c r="I6" s="19">
        <v>68073</v>
      </c>
      <c r="J6" s="242"/>
    </row>
    <row r="7" spans="1:10" ht="12.75" customHeight="1">
      <c r="A7" s="195" t="s">
        <v>4</v>
      </c>
      <c r="B7" s="190" t="s">
        <v>218</v>
      </c>
      <c r="C7" s="203">
        <v>44000</v>
      </c>
      <c r="D7" s="203">
        <v>44000</v>
      </c>
      <c r="E7" s="204">
        <v>37301</v>
      </c>
      <c r="F7" s="190" t="s">
        <v>303</v>
      </c>
      <c r="G7" s="19">
        <v>18876</v>
      </c>
      <c r="H7" s="19">
        <v>18876</v>
      </c>
      <c r="I7" s="19">
        <v>13255</v>
      </c>
      <c r="J7" s="242"/>
    </row>
    <row r="8" spans="1:10" ht="12.75" customHeight="1">
      <c r="A8" s="195" t="s">
        <v>5</v>
      </c>
      <c r="B8" s="190" t="s">
        <v>301</v>
      </c>
      <c r="C8" s="203">
        <v>23297</v>
      </c>
      <c r="D8" s="203">
        <v>23297</v>
      </c>
      <c r="E8" s="204">
        <v>17201</v>
      </c>
      <c r="F8" s="190" t="s">
        <v>33</v>
      </c>
      <c r="G8" s="19">
        <v>85072</v>
      </c>
      <c r="H8" s="19">
        <v>87397</v>
      </c>
      <c r="I8" s="19">
        <v>60503</v>
      </c>
      <c r="J8" s="242"/>
    </row>
    <row r="9" spans="1:10" ht="12.75" customHeight="1">
      <c r="A9" s="195" t="s">
        <v>23</v>
      </c>
      <c r="B9" s="233" t="s">
        <v>320</v>
      </c>
      <c r="C9" s="205"/>
      <c r="D9" s="205"/>
      <c r="E9" s="204">
        <v>1098</v>
      </c>
      <c r="F9" s="190" t="s">
        <v>18</v>
      </c>
      <c r="G9" s="19">
        <v>2700</v>
      </c>
      <c r="H9" s="19">
        <v>2838</v>
      </c>
      <c r="I9" s="19">
        <v>1034</v>
      </c>
      <c r="J9" s="242"/>
    </row>
    <row r="10" spans="1:10" ht="12.75" customHeight="1">
      <c r="A10" s="195" t="s">
        <v>6</v>
      </c>
      <c r="B10" s="191"/>
      <c r="C10" s="205"/>
      <c r="D10" s="205"/>
      <c r="E10" s="205"/>
      <c r="F10" s="190" t="s">
        <v>19</v>
      </c>
      <c r="G10" s="19">
        <v>19895</v>
      </c>
      <c r="H10" s="19">
        <v>21251</v>
      </c>
      <c r="I10" s="19">
        <v>18454</v>
      </c>
      <c r="J10" s="242"/>
    </row>
    <row r="11" spans="1:10" ht="12.75" customHeight="1">
      <c r="A11" s="195" t="s">
        <v>11</v>
      </c>
      <c r="B11" s="190"/>
      <c r="C11" s="203"/>
      <c r="D11" s="203"/>
      <c r="E11" s="206"/>
      <c r="F11" s="190" t="s">
        <v>35</v>
      </c>
      <c r="G11" s="19">
        <v>8869</v>
      </c>
      <c r="H11" s="19">
        <v>858</v>
      </c>
      <c r="I11" s="19"/>
      <c r="J11" s="242"/>
    </row>
    <row r="12" spans="1:10" ht="12.75" customHeight="1">
      <c r="A12" s="195" t="s">
        <v>24</v>
      </c>
      <c r="B12" s="190"/>
      <c r="C12" s="203"/>
      <c r="D12" s="203"/>
      <c r="E12" s="206"/>
      <c r="F12" s="196"/>
      <c r="G12" s="19"/>
      <c r="H12" s="19"/>
      <c r="I12" s="19"/>
      <c r="J12" s="242"/>
    </row>
    <row r="13" spans="1:10" ht="15.75" customHeight="1">
      <c r="A13" s="197" t="s">
        <v>38</v>
      </c>
      <c r="B13" s="198" t="s">
        <v>219</v>
      </c>
      <c r="C13" s="207">
        <f>SUM(C6:C12)</f>
        <v>193338</v>
      </c>
      <c r="D13" s="208">
        <f>SUM(D6:D12)</f>
        <v>196476</v>
      </c>
      <c r="E13" s="208">
        <f>SUM(E6:E12)</f>
        <v>159843</v>
      </c>
      <c r="F13" s="198" t="s">
        <v>298</v>
      </c>
      <c r="G13" s="199">
        <f>SUM(G6:G12)</f>
        <v>222626</v>
      </c>
      <c r="H13" s="199">
        <f>SUM(H6:H12)</f>
        <v>218460</v>
      </c>
      <c r="I13" s="199">
        <f>SUM(I6:I12)</f>
        <v>161319</v>
      </c>
      <c r="J13" s="242"/>
    </row>
    <row r="14" spans="1:10" ht="12.75" customHeight="1">
      <c r="A14" s="200" t="s">
        <v>39</v>
      </c>
      <c r="B14" s="189" t="s">
        <v>69</v>
      </c>
      <c r="C14" s="210">
        <f>+C15+C16+C17+C18</f>
        <v>33314</v>
      </c>
      <c r="D14" s="210">
        <f>+D15+D16+D17+D18</f>
        <v>26010</v>
      </c>
      <c r="E14" s="210">
        <f>+E15+E16+E17+E18</f>
        <v>26010</v>
      </c>
      <c r="F14" s="189" t="s">
        <v>202</v>
      </c>
      <c r="G14" s="12"/>
      <c r="H14" s="12"/>
      <c r="I14" s="12"/>
      <c r="J14" s="242"/>
    </row>
    <row r="15" spans="1:10" ht="12.75" customHeight="1">
      <c r="A15" s="200" t="s">
        <v>40</v>
      </c>
      <c r="B15" s="189" t="s">
        <v>220</v>
      </c>
      <c r="C15" s="209">
        <v>33314</v>
      </c>
      <c r="D15" s="209">
        <v>26010</v>
      </c>
      <c r="E15" s="206">
        <v>26010</v>
      </c>
      <c r="F15" s="189" t="s">
        <v>206</v>
      </c>
      <c r="G15" s="12"/>
      <c r="H15" s="12"/>
      <c r="I15" s="12"/>
      <c r="J15" s="242"/>
    </row>
    <row r="16" spans="1:10" ht="12.75" customHeight="1">
      <c r="A16" s="200" t="s">
        <v>41</v>
      </c>
      <c r="B16" s="189"/>
      <c r="C16" s="209"/>
      <c r="D16" s="209"/>
      <c r="E16" s="206"/>
      <c r="F16" s="189" t="s">
        <v>299</v>
      </c>
      <c r="G16" s="12">
        <v>4026</v>
      </c>
      <c r="H16" s="12">
        <v>4026</v>
      </c>
      <c r="I16" s="12">
        <v>4026</v>
      </c>
      <c r="J16" s="242"/>
    </row>
    <row r="17" spans="1:10" ht="12.75" customHeight="1">
      <c r="A17" s="200" t="s">
        <v>42</v>
      </c>
      <c r="B17" s="189"/>
      <c r="C17" s="209"/>
      <c r="D17" s="209"/>
      <c r="E17" s="206"/>
      <c r="F17" s="189" t="s">
        <v>302</v>
      </c>
      <c r="G17" s="12"/>
      <c r="H17" s="12"/>
      <c r="I17" s="12"/>
      <c r="J17" s="242"/>
    </row>
    <row r="18" spans="1:10" ht="12.75" customHeight="1">
      <c r="A18" s="200" t="s">
        <v>43</v>
      </c>
      <c r="B18" s="189"/>
      <c r="C18" s="209"/>
      <c r="D18" s="209"/>
      <c r="E18" s="206"/>
      <c r="F18" s="189"/>
      <c r="G18" s="12"/>
      <c r="H18" s="12"/>
      <c r="I18" s="12"/>
      <c r="J18" s="242"/>
    </row>
    <row r="19" spans="1:10" ht="12.75" customHeight="1">
      <c r="A19" s="200" t="s">
        <v>44</v>
      </c>
      <c r="B19" s="189"/>
      <c r="C19" s="209"/>
      <c r="D19" s="209"/>
      <c r="E19" s="210"/>
      <c r="F19" s="189"/>
      <c r="G19" s="12"/>
      <c r="H19" s="12"/>
      <c r="I19" s="12"/>
      <c r="J19" s="242"/>
    </row>
    <row r="20" spans="1:10" ht="12.75" customHeight="1">
      <c r="A20" s="200" t="s">
        <v>45</v>
      </c>
      <c r="B20" s="189"/>
      <c r="C20" s="209"/>
      <c r="D20" s="209"/>
      <c r="E20" s="206"/>
      <c r="F20" s="190"/>
      <c r="G20" s="12"/>
      <c r="H20" s="12"/>
      <c r="I20" s="12"/>
      <c r="J20" s="242"/>
    </row>
    <row r="21" spans="1:10" ht="12.75" customHeight="1">
      <c r="A21" s="200" t="s">
        <v>46</v>
      </c>
      <c r="B21" s="189"/>
      <c r="C21" s="209"/>
      <c r="D21" s="209"/>
      <c r="E21" s="206"/>
      <c r="F21" s="196"/>
      <c r="G21" s="12"/>
      <c r="H21" s="12"/>
      <c r="I21" s="12"/>
      <c r="J21" s="242"/>
    </row>
    <row r="22" spans="1:10" ht="15.75" customHeight="1">
      <c r="A22" s="197" t="s">
        <v>47</v>
      </c>
      <c r="B22" s="198" t="s">
        <v>296</v>
      </c>
      <c r="C22" s="208">
        <f>C14</f>
        <v>33314</v>
      </c>
      <c r="D22" s="208">
        <f>D14</f>
        <v>26010</v>
      </c>
      <c r="E22" s="208">
        <f>E14</f>
        <v>26010</v>
      </c>
      <c r="F22" s="198" t="s">
        <v>297</v>
      </c>
      <c r="G22" s="201">
        <f>SUM(G14:G21)</f>
        <v>4026</v>
      </c>
      <c r="H22" s="201">
        <v>4026</v>
      </c>
      <c r="I22" s="201">
        <f>SUM(I14:I21)</f>
        <v>4026</v>
      </c>
      <c r="J22" s="242"/>
    </row>
    <row r="23" spans="1:10" ht="12.75">
      <c r="A23" s="197" t="s">
        <v>48</v>
      </c>
      <c r="B23" s="197" t="s">
        <v>221</v>
      </c>
      <c r="C23" s="211">
        <f>+C13+C22</f>
        <v>226652</v>
      </c>
      <c r="D23" s="211">
        <f>+D13+D22</f>
        <v>222486</v>
      </c>
      <c r="E23" s="211">
        <f>+E13+E22</f>
        <v>185853</v>
      </c>
      <c r="F23" s="197" t="s">
        <v>211</v>
      </c>
      <c r="G23" s="202">
        <f>+G13+G22</f>
        <v>226652</v>
      </c>
      <c r="H23" s="202">
        <f>+H13+H22</f>
        <v>222486</v>
      </c>
      <c r="I23" s="202">
        <f>+I13+I22</f>
        <v>165345</v>
      </c>
      <c r="J23" s="242"/>
    </row>
    <row r="24" spans="1:10" ht="12.75">
      <c r="A24" s="197" t="s">
        <v>49</v>
      </c>
      <c r="B24" s="197" t="s">
        <v>50</v>
      </c>
      <c r="C24" s="211">
        <f>IF(C13-G13&lt;0,G13-C13,"-")</f>
        <v>29288</v>
      </c>
      <c r="D24" s="211">
        <f>IF(D13-H13&lt;0,H13-D13,"-")</f>
        <v>21984</v>
      </c>
      <c r="E24" s="211">
        <f>IF(E13-I13&lt;0,I13-E13,"-")</f>
        <v>1476</v>
      </c>
      <c r="F24" s="197" t="s">
        <v>51</v>
      </c>
      <c r="G24" s="202" t="str">
        <f>IF(C13-G13&gt;0,C13-G13,"-")</f>
        <v>-</v>
      </c>
      <c r="H24" s="202" t="str">
        <f>IF(D13-H13&gt;0,D13-H13,"-")</f>
        <v>-</v>
      </c>
      <c r="I24" s="202" t="str">
        <f>IF(E13-I13&gt;0,E13-I13,"-")</f>
        <v>-</v>
      </c>
      <c r="J24" s="242"/>
    </row>
    <row r="25" spans="1:10" ht="12.75">
      <c r="A25" s="197" t="s">
        <v>52</v>
      </c>
      <c r="B25" s="197" t="s">
        <v>53</v>
      </c>
      <c r="C25" s="211" t="str">
        <f>IF(C13+C14-G23&lt;0,G23-(C13+C14),"-")</f>
        <v>-</v>
      </c>
      <c r="D25" s="211" t="str">
        <f>IF(D13+D14-H23&lt;0,H23-(D13+D14),"-")</f>
        <v>-</v>
      </c>
      <c r="E25" s="211" t="str">
        <f>IF(E13+E14-I23&lt;0,I23-(E13+E14),"-")</f>
        <v>-</v>
      </c>
      <c r="F25" s="197" t="s">
        <v>54</v>
      </c>
      <c r="G25" s="202" t="str">
        <f>IF(C13+C14-G23&gt;0,C13+C14-G23,"-")</f>
        <v>-</v>
      </c>
      <c r="H25" s="202" t="str">
        <f>IF(D13+D14-H23&gt;0,D13+D14-H23,"-")</f>
        <v>-</v>
      </c>
      <c r="I25" s="202">
        <f>IF(E13+E14-I23&gt;0,E13+E14-I23,"-")</f>
        <v>20508</v>
      </c>
      <c r="J25" s="242"/>
    </row>
  </sheetData>
  <sheetProtection/>
  <mergeCells count="2">
    <mergeCell ref="A3:A4"/>
    <mergeCell ref="J1:J25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SheetLayoutView="115" zoomScalePageLayoutView="0" workbookViewId="0" topLeftCell="A1">
      <selection activeCell="A3" sqref="A3:I32"/>
    </sheetView>
  </sheetViews>
  <sheetFormatPr defaultColWidth="9.00390625" defaultRowHeight="12.75"/>
  <cols>
    <col min="1" max="1" width="6.875" style="5" customWidth="1"/>
    <col min="2" max="2" width="44.875" style="8" customWidth="1"/>
    <col min="3" max="3" width="11.875" style="8" customWidth="1"/>
    <col min="4" max="4" width="10.00390625" style="8" customWidth="1"/>
    <col min="5" max="5" width="10.50390625" style="5" customWidth="1"/>
    <col min="6" max="6" width="40.125" style="5" customWidth="1"/>
    <col min="7" max="7" width="11.125" style="5" customWidth="1"/>
    <col min="8" max="8" width="10.00390625" style="5" customWidth="1"/>
    <col min="9" max="9" width="10.375" style="5" customWidth="1"/>
    <col min="10" max="10" width="4.875" style="5" customWidth="1"/>
    <col min="11" max="16384" width="9.375" style="5" customWidth="1"/>
  </cols>
  <sheetData>
    <row r="1" spans="2:10" ht="31.5">
      <c r="B1" s="6" t="s">
        <v>55</v>
      </c>
      <c r="C1" s="6"/>
      <c r="D1" s="6"/>
      <c r="E1" s="7"/>
      <c r="F1" s="7"/>
      <c r="G1" s="7"/>
      <c r="H1" s="7"/>
      <c r="I1" s="7"/>
      <c r="J1" s="243" t="s">
        <v>322</v>
      </c>
    </row>
    <row r="2" spans="9:10" ht="13.5">
      <c r="I2" s="9" t="s">
        <v>28</v>
      </c>
      <c r="J2" s="243"/>
    </row>
    <row r="3" spans="1:10" ht="12.75">
      <c r="A3" s="241" t="s">
        <v>1</v>
      </c>
      <c r="B3" s="192" t="s">
        <v>29</v>
      </c>
      <c r="C3" s="192"/>
      <c r="D3" s="192"/>
      <c r="E3" s="192"/>
      <c r="F3" s="192" t="s">
        <v>30</v>
      </c>
      <c r="G3" s="192"/>
      <c r="H3" s="192"/>
      <c r="I3" s="192"/>
      <c r="J3" s="243"/>
    </row>
    <row r="4" spans="1:10" s="10" customFormat="1" ht="22.5">
      <c r="A4" s="241"/>
      <c r="B4" s="193" t="s">
        <v>31</v>
      </c>
      <c r="C4" s="40" t="s">
        <v>277</v>
      </c>
      <c r="D4" s="40" t="s">
        <v>292</v>
      </c>
      <c r="E4" s="40" t="s">
        <v>328</v>
      </c>
      <c r="F4" s="193" t="s">
        <v>31</v>
      </c>
      <c r="G4" s="40" t="s">
        <v>277</v>
      </c>
      <c r="H4" s="40" t="s">
        <v>292</v>
      </c>
      <c r="I4" s="40" t="s">
        <v>328</v>
      </c>
      <c r="J4" s="243"/>
    </row>
    <row r="5" spans="1:10" s="10" customFormat="1" ht="12.75">
      <c r="A5" s="194">
        <v>1</v>
      </c>
      <c r="B5" s="194">
        <v>2</v>
      </c>
      <c r="C5" s="194">
        <v>3</v>
      </c>
      <c r="D5" s="194">
        <v>4</v>
      </c>
      <c r="E5" s="194">
        <v>5</v>
      </c>
      <c r="F5" s="194">
        <v>6</v>
      </c>
      <c r="G5" s="194">
        <v>7</v>
      </c>
      <c r="H5" s="194">
        <v>8</v>
      </c>
      <c r="I5" s="194">
        <v>9</v>
      </c>
      <c r="J5" s="243"/>
    </row>
    <row r="6" spans="1:10" ht="12.75" customHeight="1">
      <c r="A6" s="195" t="s">
        <v>3</v>
      </c>
      <c r="B6" s="213" t="s">
        <v>304</v>
      </c>
      <c r="C6" s="19">
        <v>5977</v>
      </c>
      <c r="D6" s="19">
        <v>21133</v>
      </c>
      <c r="E6" s="19">
        <v>21133</v>
      </c>
      <c r="F6" s="190" t="s">
        <v>20</v>
      </c>
      <c r="G6" s="19">
        <v>8262</v>
      </c>
      <c r="H6" s="19">
        <v>10974</v>
      </c>
      <c r="I6" s="19">
        <v>7022</v>
      </c>
      <c r="J6" s="243"/>
    </row>
    <row r="7" spans="1:10" ht="12.75">
      <c r="A7" s="195" t="s">
        <v>4</v>
      </c>
      <c r="B7" s="214" t="s">
        <v>223</v>
      </c>
      <c r="C7" s="19">
        <v>8140</v>
      </c>
      <c r="D7" s="19">
        <v>8140</v>
      </c>
      <c r="E7" s="19">
        <v>3950</v>
      </c>
      <c r="F7" s="190" t="s">
        <v>21</v>
      </c>
      <c r="G7" s="19">
        <v>56885</v>
      </c>
      <c r="H7" s="19">
        <v>115550</v>
      </c>
      <c r="I7" s="19">
        <v>71324</v>
      </c>
      <c r="J7" s="243"/>
    </row>
    <row r="8" spans="1:10" ht="12.75" customHeight="1">
      <c r="A8" s="195" t="s">
        <v>5</v>
      </c>
      <c r="B8" s="213" t="s">
        <v>222</v>
      </c>
      <c r="C8" s="19"/>
      <c r="D8" s="19"/>
      <c r="E8" s="19"/>
      <c r="F8" s="190" t="s">
        <v>22</v>
      </c>
      <c r="G8" s="19">
        <v>200</v>
      </c>
      <c r="H8" s="19">
        <v>200</v>
      </c>
      <c r="I8" s="19"/>
      <c r="J8" s="243"/>
    </row>
    <row r="9" spans="1:10" ht="12.75" customHeight="1">
      <c r="A9" s="195" t="s">
        <v>23</v>
      </c>
      <c r="B9" s="213" t="s">
        <v>305</v>
      </c>
      <c r="C9" s="19">
        <v>29720</v>
      </c>
      <c r="D9" s="19">
        <v>29720</v>
      </c>
      <c r="E9" s="19">
        <v>29722</v>
      </c>
      <c r="F9" s="190" t="s">
        <v>35</v>
      </c>
      <c r="G9" s="215"/>
      <c r="H9" s="19">
        <v>22336</v>
      </c>
      <c r="I9" s="215"/>
      <c r="J9" s="243"/>
    </row>
    <row r="10" spans="1:10" ht="12.75" customHeight="1">
      <c r="A10" s="195" t="s">
        <v>6</v>
      </c>
      <c r="B10" s="190"/>
      <c r="C10" s="19"/>
      <c r="D10" s="19"/>
      <c r="E10" s="19"/>
      <c r="F10" s="216"/>
      <c r="G10" s="216"/>
      <c r="H10" s="216"/>
      <c r="I10" s="216"/>
      <c r="J10" s="243"/>
    </row>
    <row r="11" spans="1:10" ht="12.75" customHeight="1">
      <c r="A11" s="195" t="s">
        <v>11</v>
      </c>
      <c r="B11" s="196"/>
      <c r="C11" s="19"/>
      <c r="D11" s="19"/>
      <c r="E11" s="19"/>
      <c r="F11" s="196"/>
      <c r="G11" s="215"/>
      <c r="H11" s="215"/>
      <c r="I11" s="215"/>
      <c r="J11" s="243"/>
    </row>
    <row r="12" spans="1:10" ht="12.75" customHeight="1">
      <c r="A12" s="195" t="s">
        <v>24</v>
      </c>
      <c r="B12" s="196"/>
      <c r="C12" s="19"/>
      <c r="D12" s="19"/>
      <c r="E12" s="19"/>
      <c r="F12" s="196"/>
      <c r="G12" s="215"/>
      <c r="H12" s="215"/>
      <c r="I12" s="215"/>
      <c r="J12" s="243"/>
    </row>
    <row r="13" spans="1:10" ht="12.75" customHeight="1">
      <c r="A13" s="195" t="s">
        <v>12</v>
      </c>
      <c r="B13" s="196"/>
      <c r="C13" s="19"/>
      <c r="D13" s="19"/>
      <c r="E13" s="19"/>
      <c r="F13" s="196"/>
      <c r="G13" s="215"/>
      <c r="H13" s="215"/>
      <c r="I13" s="215"/>
      <c r="J13" s="243"/>
    </row>
    <row r="14" spans="1:10" ht="12.75" customHeight="1">
      <c r="A14" s="195" t="s">
        <v>13</v>
      </c>
      <c r="B14" s="196"/>
      <c r="C14" s="19"/>
      <c r="D14" s="19"/>
      <c r="E14" s="19"/>
      <c r="F14" s="196"/>
      <c r="G14" s="215"/>
      <c r="H14" s="215"/>
      <c r="I14" s="215"/>
      <c r="J14" s="243"/>
    </row>
    <row r="15" spans="1:10" ht="12.75">
      <c r="A15" s="195" t="s">
        <v>26</v>
      </c>
      <c r="B15" s="196"/>
      <c r="C15" s="19"/>
      <c r="D15" s="19"/>
      <c r="E15" s="19"/>
      <c r="F15" s="216"/>
      <c r="G15" s="215"/>
      <c r="H15" s="215"/>
      <c r="I15" s="215"/>
      <c r="J15" s="243"/>
    </row>
    <row r="16" spans="1:10" ht="12.75" customHeight="1">
      <c r="A16" s="195" t="s">
        <v>36</v>
      </c>
      <c r="B16" s="198" t="s">
        <v>225</v>
      </c>
      <c r="C16" s="199">
        <f>SUM(C6:C15)</f>
        <v>43837</v>
      </c>
      <c r="D16" s="199">
        <f>SUM(D6:D15)</f>
        <v>58993</v>
      </c>
      <c r="E16" s="199">
        <f>SUM(E6:E15)</f>
        <v>54805</v>
      </c>
      <c r="F16" s="198" t="s">
        <v>308</v>
      </c>
      <c r="G16" s="202">
        <f>+G6+G7+G8+G9+G11+G12+G13+G14+G15</f>
        <v>65347</v>
      </c>
      <c r="H16" s="202">
        <f>+H6+H7+H8+H9+H11+H12+H13+H14+H15</f>
        <v>149060</v>
      </c>
      <c r="I16" s="202">
        <f>+I6+I7+I8+I9+I11+I12+I13+I14+I15</f>
        <v>78346</v>
      </c>
      <c r="J16" s="243"/>
    </row>
    <row r="17" spans="1:10" ht="15.75" customHeight="1">
      <c r="A17" s="197" t="s">
        <v>37</v>
      </c>
      <c r="B17" s="14" t="s">
        <v>224</v>
      </c>
      <c r="C17" s="20">
        <f>+C18+C19+C20+C21+C22</f>
        <v>21510</v>
      </c>
      <c r="D17" s="20">
        <f>+D18+D19+D20+D21+D22</f>
        <v>90067</v>
      </c>
      <c r="E17" s="20">
        <f>+E18+E19+E20+E21+E22</f>
        <v>90067</v>
      </c>
      <c r="F17" s="189" t="s">
        <v>202</v>
      </c>
      <c r="G17" s="12"/>
      <c r="H17" s="12"/>
      <c r="I17" s="12"/>
      <c r="J17" s="243"/>
    </row>
    <row r="18" spans="1:10" ht="12.75" customHeight="1">
      <c r="A18" s="195" t="s">
        <v>38</v>
      </c>
      <c r="B18" s="13" t="s">
        <v>57</v>
      </c>
      <c r="C18" s="19">
        <v>21510</v>
      </c>
      <c r="D18" s="19">
        <v>90067</v>
      </c>
      <c r="E18" s="19">
        <v>90067</v>
      </c>
      <c r="F18" s="189" t="s">
        <v>206</v>
      </c>
      <c r="G18" s="12"/>
      <c r="H18" s="12"/>
      <c r="I18" s="12"/>
      <c r="J18" s="243"/>
    </row>
    <row r="19" spans="1:10" ht="12.75" customHeight="1">
      <c r="A19" s="195" t="s">
        <v>39</v>
      </c>
      <c r="B19" s="13"/>
      <c r="C19" s="19"/>
      <c r="D19" s="19"/>
      <c r="E19" s="19"/>
      <c r="F19" s="189" t="s">
        <v>299</v>
      </c>
      <c r="G19" s="12"/>
      <c r="H19" s="12"/>
      <c r="I19" s="12"/>
      <c r="J19" s="243"/>
    </row>
    <row r="20" spans="1:10" ht="12.75" customHeight="1">
      <c r="A20" s="195" t="s">
        <v>40</v>
      </c>
      <c r="B20" s="13"/>
      <c r="C20" s="19"/>
      <c r="D20" s="19"/>
      <c r="E20" s="19"/>
      <c r="F20" s="189"/>
      <c r="G20" s="12"/>
      <c r="H20" s="12"/>
      <c r="I20" s="12"/>
      <c r="J20" s="243"/>
    </row>
    <row r="21" spans="1:10" ht="12.75" customHeight="1">
      <c r="A21" s="195" t="s">
        <v>41</v>
      </c>
      <c r="B21" s="13"/>
      <c r="C21" s="19"/>
      <c r="D21" s="19"/>
      <c r="E21" s="19"/>
      <c r="F21" s="189"/>
      <c r="G21" s="12"/>
      <c r="H21" s="12"/>
      <c r="I21" s="12"/>
      <c r="J21" s="243"/>
    </row>
    <row r="22" spans="1:10" ht="12.75" customHeight="1">
      <c r="A22" s="195" t="s">
        <v>42</v>
      </c>
      <c r="B22" s="13"/>
      <c r="C22" s="19"/>
      <c r="D22" s="19"/>
      <c r="E22" s="19"/>
      <c r="F22" s="189"/>
      <c r="G22" s="12"/>
      <c r="H22" s="12"/>
      <c r="I22" s="12"/>
      <c r="J22" s="243"/>
    </row>
    <row r="23" spans="1:10" ht="12.75" customHeight="1">
      <c r="A23" s="195" t="s">
        <v>43</v>
      </c>
      <c r="B23" s="14"/>
      <c r="C23" s="20">
        <f>+C24+C25+C26+C27+C28</f>
        <v>0</v>
      </c>
      <c r="D23" s="20">
        <f>+D24+D25+D26+D27+D28</f>
        <v>0</v>
      </c>
      <c r="E23" s="20">
        <f>+E24+E25+E26+E27+E28</f>
        <v>0</v>
      </c>
      <c r="F23" s="189"/>
      <c r="G23" s="12"/>
      <c r="H23" s="12"/>
      <c r="I23" s="12"/>
      <c r="J23" s="243"/>
    </row>
    <row r="24" spans="1:10" ht="12.75" customHeight="1">
      <c r="A24" s="195" t="s">
        <v>44</v>
      </c>
      <c r="B24" s="13"/>
      <c r="C24" s="19"/>
      <c r="D24" s="19"/>
      <c r="E24" s="19"/>
      <c r="F24" s="189"/>
      <c r="G24" s="12"/>
      <c r="H24" s="12"/>
      <c r="I24" s="12"/>
      <c r="J24" s="243"/>
    </row>
    <row r="25" spans="1:10" ht="12.75" customHeight="1">
      <c r="A25" s="195" t="s">
        <v>45</v>
      </c>
      <c r="B25" s="13"/>
      <c r="C25" s="19"/>
      <c r="D25" s="19"/>
      <c r="E25" s="19"/>
      <c r="F25" s="217"/>
      <c r="G25" s="12"/>
      <c r="H25" s="12"/>
      <c r="I25" s="12"/>
      <c r="J25" s="243"/>
    </row>
    <row r="26" spans="1:10" ht="12.75" customHeight="1">
      <c r="A26" s="195" t="s">
        <v>46</v>
      </c>
      <c r="B26" s="13"/>
      <c r="C26" s="19"/>
      <c r="D26" s="19"/>
      <c r="E26" s="19"/>
      <c r="F26" s="196"/>
      <c r="G26" s="12"/>
      <c r="H26" s="12"/>
      <c r="I26" s="12"/>
      <c r="J26" s="243"/>
    </row>
    <row r="27" spans="1:10" ht="12.75" customHeight="1">
      <c r="A27" s="195" t="s">
        <v>47</v>
      </c>
      <c r="B27" s="218"/>
      <c r="C27" s="19"/>
      <c r="D27" s="19"/>
      <c r="E27" s="19"/>
      <c r="F27" s="196"/>
      <c r="G27" s="12"/>
      <c r="H27" s="12"/>
      <c r="I27" s="12"/>
      <c r="J27" s="243"/>
    </row>
    <row r="28" spans="1:10" ht="12.75" customHeight="1">
      <c r="A28" s="195" t="s">
        <v>48</v>
      </c>
      <c r="B28" s="218"/>
      <c r="C28" s="19"/>
      <c r="D28" s="19"/>
      <c r="E28" s="19"/>
      <c r="F28" s="196"/>
      <c r="G28" s="12"/>
      <c r="H28" s="12"/>
      <c r="I28" s="12"/>
      <c r="J28" s="243"/>
    </row>
    <row r="29" spans="1:10" ht="21.75" customHeight="1">
      <c r="A29" s="195" t="s">
        <v>49</v>
      </c>
      <c r="B29" s="198" t="s">
        <v>306</v>
      </c>
      <c r="C29" s="199">
        <f>+C17+C23</f>
        <v>21510</v>
      </c>
      <c r="D29" s="199">
        <f>+D17+D23</f>
        <v>90067</v>
      </c>
      <c r="E29" s="199">
        <f>+E17+E23</f>
        <v>90067</v>
      </c>
      <c r="F29" s="198" t="s">
        <v>307</v>
      </c>
      <c r="G29" s="201">
        <f>SUM(G17:G28)</f>
        <v>0</v>
      </c>
      <c r="H29" s="201">
        <f>SUM(H17:H28)</f>
        <v>0</v>
      </c>
      <c r="I29" s="201">
        <f>SUM(I17:I28)</f>
        <v>0</v>
      </c>
      <c r="J29" s="243"/>
    </row>
    <row r="30" spans="1:10" ht="21.75" customHeight="1">
      <c r="A30" s="197" t="s">
        <v>52</v>
      </c>
      <c r="B30" s="197" t="s">
        <v>59</v>
      </c>
      <c r="C30" s="199">
        <f>+C16+C29</f>
        <v>65347</v>
      </c>
      <c r="D30" s="199">
        <f>+D16+D29</f>
        <v>149060</v>
      </c>
      <c r="E30" s="199">
        <f>+E16+E29</f>
        <v>144872</v>
      </c>
      <c r="F30" s="197" t="s">
        <v>60</v>
      </c>
      <c r="G30" s="202">
        <f>+G16+G29</f>
        <v>65347</v>
      </c>
      <c r="H30" s="202">
        <f>+H16+H29</f>
        <v>149060</v>
      </c>
      <c r="I30" s="202">
        <f>+I16+I29</f>
        <v>78346</v>
      </c>
      <c r="J30" s="243"/>
    </row>
    <row r="31" spans="1:10" ht="12.75">
      <c r="A31" s="197" t="s">
        <v>58</v>
      </c>
      <c r="B31" s="197" t="s">
        <v>50</v>
      </c>
      <c r="C31" s="199">
        <f>IF(C16-G16&lt;0,G16-C16,"-")</f>
        <v>21510</v>
      </c>
      <c r="D31" s="199">
        <f>IF(D16-H16&lt;0,H16-D16,"-")</f>
        <v>90067</v>
      </c>
      <c r="E31" s="199">
        <f>IF(E16-I16&lt;0,I16-E16,"-")</f>
        <v>23541</v>
      </c>
      <c r="F31" s="197" t="s">
        <v>51</v>
      </c>
      <c r="G31" s="202" t="str">
        <f>IF(C16-G16&gt;0,C16-G16,"-")</f>
        <v>-</v>
      </c>
      <c r="H31" s="202" t="str">
        <f>IF(D16-H16&gt;0,D16-H16,"-")</f>
        <v>-</v>
      </c>
      <c r="I31" s="202" t="str">
        <f>IF(E16-I16&gt;0,E16-I16,"-")</f>
        <v>-</v>
      </c>
      <c r="J31" s="243"/>
    </row>
    <row r="32" spans="1:10" ht="12.75">
      <c r="A32" s="197" t="s">
        <v>61</v>
      </c>
      <c r="B32" s="197" t="s">
        <v>53</v>
      </c>
      <c r="C32" s="199" t="str">
        <f>IF(C17-G17&lt;0,G17-C17,"-")</f>
        <v>-</v>
      </c>
      <c r="D32" s="199" t="str">
        <f>IF(D16+D17-H30&lt;0,H30-(D16+D17),"-")</f>
        <v>-</v>
      </c>
      <c r="E32" s="199" t="str">
        <f>IF(E16+E17-I30&lt;0,I30-(E16+E17),"-")</f>
        <v>-</v>
      </c>
      <c r="F32" s="197" t="s">
        <v>54</v>
      </c>
      <c r="G32" s="202" t="str">
        <f>IF(C16+C17-G30&gt;0,C16+C17-G30,"-")</f>
        <v>-</v>
      </c>
      <c r="H32" s="202" t="str">
        <f>IF(D16+D17-H30&gt;0,D16+D17-H30,"-")</f>
        <v>-</v>
      </c>
      <c r="I32" s="202">
        <f>IF(E16+E17-I30&gt;0,E16+E17-I30,"-")</f>
        <v>66526</v>
      </c>
      <c r="J32" s="243"/>
    </row>
  </sheetData>
  <sheetProtection selectLockedCells="1" selectUnlockedCells="1"/>
  <mergeCells count="2">
    <mergeCell ref="A3:A4"/>
    <mergeCell ref="J1:J32"/>
  </mergeCells>
  <printOptions horizontalCentered="1"/>
  <pageMargins left="0.3937007874015748" right="0.3937007874015748" top="0.4724409448818898" bottom="0.7874015748031497" header="0.4724409448818898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47.125" style="22" customWidth="1"/>
    <col min="2" max="2" width="12.875" style="21" customWidth="1"/>
    <col min="3" max="3" width="14.625" style="21" customWidth="1"/>
    <col min="4" max="4" width="12.875" style="21" customWidth="1"/>
    <col min="5" max="5" width="13.875" style="21" customWidth="1"/>
    <col min="6" max="6" width="9.00390625" style="21" customWidth="1"/>
    <col min="7" max="7" width="10.875" style="21" customWidth="1"/>
    <col min="8" max="8" width="18.875" style="25" customWidth="1"/>
    <col min="9" max="10" width="12.875" style="21" customWidth="1"/>
    <col min="11" max="11" width="13.875" style="21" customWidth="1"/>
    <col min="12" max="16384" width="9.375" style="21" customWidth="1"/>
  </cols>
  <sheetData>
    <row r="1" spans="4:8" ht="12.75">
      <c r="D1" s="246" t="s">
        <v>337</v>
      </c>
      <c r="E1" s="246"/>
      <c r="F1" s="246"/>
      <c r="G1" s="246"/>
      <c r="H1" s="246"/>
    </row>
    <row r="3" spans="1:8" ht="15.75">
      <c r="A3" s="244" t="s">
        <v>71</v>
      </c>
      <c r="B3" s="245"/>
      <c r="C3" s="245"/>
      <c r="D3" s="245"/>
      <c r="E3" s="245"/>
      <c r="F3" s="245"/>
      <c r="G3" s="245"/>
      <c r="H3" s="245"/>
    </row>
    <row r="4" ht="21.75" customHeight="1">
      <c r="H4" s="23" t="s">
        <v>28</v>
      </c>
    </row>
    <row r="5" spans="1:8" s="24" customFormat="1" ht="44.25" customHeight="1">
      <c r="A5" s="220" t="s">
        <v>62</v>
      </c>
      <c r="B5" s="220" t="s">
        <v>63</v>
      </c>
      <c r="C5" s="220" t="s">
        <v>64</v>
      </c>
      <c r="D5" s="220" t="s">
        <v>286</v>
      </c>
      <c r="E5" s="40" t="s">
        <v>277</v>
      </c>
      <c r="F5" s="40" t="s">
        <v>292</v>
      </c>
      <c r="G5" s="40" t="s">
        <v>328</v>
      </c>
      <c r="H5" s="221" t="s">
        <v>291</v>
      </c>
    </row>
    <row r="6" spans="1:8" s="25" customFormat="1" ht="15" customHeight="1">
      <c r="A6" s="219">
        <v>1</v>
      </c>
      <c r="B6" s="219">
        <v>2</v>
      </c>
      <c r="C6" s="219">
        <v>3</v>
      </c>
      <c r="D6" s="219">
        <v>4</v>
      </c>
      <c r="E6" s="219">
        <v>5</v>
      </c>
      <c r="F6" s="219">
        <v>6</v>
      </c>
      <c r="G6" s="219">
        <v>7</v>
      </c>
      <c r="H6" s="219" t="s">
        <v>65</v>
      </c>
    </row>
    <row r="7" spans="1:8" ht="15" customHeight="1">
      <c r="A7" s="222" t="s">
        <v>282</v>
      </c>
      <c r="B7" s="26">
        <v>1500</v>
      </c>
      <c r="C7" s="27">
        <v>2018</v>
      </c>
      <c r="D7" s="26"/>
      <c r="E7" s="26">
        <v>1500</v>
      </c>
      <c r="F7" s="26">
        <v>1500</v>
      </c>
      <c r="G7" s="26">
        <v>1332</v>
      </c>
      <c r="H7" s="223"/>
    </row>
    <row r="8" spans="1:8" ht="15" customHeight="1">
      <c r="A8" s="222" t="s">
        <v>226</v>
      </c>
      <c r="B8" s="26"/>
      <c r="C8" s="27">
        <v>2018</v>
      </c>
      <c r="D8" s="26"/>
      <c r="E8" s="26">
        <v>3200</v>
      </c>
      <c r="F8" s="26"/>
      <c r="G8" s="26"/>
      <c r="H8" s="223"/>
    </row>
    <row r="9" spans="1:8" ht="15" customHeight="1">
      <c r="A9" s="222" t="s">
        <v>227</v>
      </c>
      <c r="B9" s="26"/>
      <c r="C9" s="27">
        <v>2018</v>
      </c>
      <c r="D9" s="26"/>
      <c r="E9" s="26">
        <v>1000</v>
      </c>
      <c r="F9" s="26"/>
      <c r="G9" s="26"/>
      <c r="H9" s="223"/>
    </row>
    <row r="10" spans="1:8" ht="15" customHeight="1">
      <c r="A10" s="222" t="s">
        <v>283</v>
      </c>
      <c r="B10" s="26">
        <v>4749</v>
      </c>
      <c r="C10" s="27">
        <v>2018</v>
      </c>
      <c r="D10" s="26"/>
      <c r="E10" s="26">
        <v>2562</v>
      </c>
      <c r="F10" s="26">
        <v>4749</v>
      </c>
      <c r="G10" s="26">
        <v>965</v>
      </c>
      <c r="H10" s="223"/>
    </row>
    <row r="11" spans="1:8" ht="15" customHeight="1">
      <c r="A11" s="222" t="s">
        <v>310</v>
      </c>
      <c r="B11" s="26">
        <v>373</v>
      </c>
      <c r="C11" s="27">
        <v>2018</v>
      </c>
      <c r="D11" s="26"/>
      <c r="E11" s="26"/>
      <c r="F11" s="26">
        <v>373</v>
      </c>
      <c r="G11" s="26">
        <v>373</v>
      </c>
      <c r="H11" s="223"/>
    </row>
    <row r="12" spans="1:8" ht="15" customHeight="1">
      <c r="A12" s="222" t="s">
        <v>312</v>
      </c>
      <c r="B12" s="26">
        <v>2177</v>
      </c>
      <c r="C12" s="27">
        <v>2018</v>
      </c>
      <c r="D12" s="26"/>
      <c r="E12" s="26"/>
      <c r="F12" s="26">
        <v>2177</v>
      </c>
      <c r="G12" s="26">
        <v>2177</v>
      </c>
      <c r="H12" s="223"/>
    </row>
    <row r="13" spans="1:8" ht="15" customHeight="1">
      <c r="A13" s="222" t="s">
        <v>311</v>
      </c>
      <c r="B13" s="26">
        <v>2175</v>
      </c>
      <c r="C13" s="27">
        <v>2018</v>
      </c>
      <c r="D13" s="26"/>
      <c r="E13" s="26"/>
      <c r="F13" s="26">
        <v>2175</v>
      </c>
      <c r="G13" s="26">
        <v>2175</v>
      </c>
      <c r="H13" s="223"/>
    </row>
    <row r="14" spans="1:8" s="29" customFormat="1" ht="15" customHeight="1">
      <c r="A14" s="224" t="s">
        <v>72</v>
      </c>
      <c r="B14" s="28">
        <f>SUM(B7:B13)</f>
        <v>10974</v>
      </c>
      <c r="C14" s="28"/>
      <c r="D14" s="28">
        <f>SUM(D7:D10)</f>
        <v>0</v>
      </c>
      <c r="E14" s="28">
        <f>SUM(E7:E11)</f>
        <v>8262</v>
      </c>
      <c r="F14" s="28">
        <f>SUM(F7:F13)</f>
        <v>10974</v>
      </c>
      <c r="G14" s="28">
        <f>SUM(G7:G13)</f>
        <v>7022</v>
      </c>
      <c r="H14" s="225"/>
    </row>
    <row r="15" spans="1:8" ht="15" customHeight="1">
      <c r="A15" s="222"/>
      <c r="B15" s="26"/>
      <c r="C15" s="27"/>
      <c r="D15" s="26"/>
      <c r="E15" s="26"/>
      <c r="F15" s="26"/>
      <c r="G15" s="26"/>
      <c r="H15" s="223"/>
    </row>
    <row r="16" spans="1:8" ht="15" customHeight="1">
      <c r="A16" s="226" t="s">
        <v>73</v>
      </c>
      <c r="B16" s="26"/>
      <c r="C16" s="27"/>
      <c r="D16" s="26"/>
      <c r="E16" s="26"/>
      <c r="F16" s="26"/>
      <c r="G16" s="26"/>
      <c r="H16" s="223">
        <f>B16-D16-E16</f>
        <v>0</v>
      </c>
    </row>
    <row r="17" spans="1:8" ht="15" customHeight="1">
      <c r="A17" s="227" t="s">
        <v>285</v>
      </c>
      <c r="B17" s="15">
        <v>19860</v>
      </c>
      <c r="C17" s="16" t="s">
        <v>284</v>
      </c>
      <c r="D17" s="15"/>
      <c r="E17" s="15">
        <v>19860</v>
      </c>
      <c r="F17" s="15">
        <v>19860</v>
      </c>
      <c r="G17" s="15">
        <v>17942</v>
      </c>
      <c r="H17" s="223">
        <f>B17-D17-E17</f>
        <v>0</v>
      </c>
    </row>
    <row r="18" spans="1:8" ht="15" customHeight="1">
      <c r="A18" s="227" t="s">
        <v>287</v>
      </c>
      <c r="B18" s="15">
        <v>16538</v>
      </c>
      <c r="C18" s="16" t="s">
        <v>284</v>
      </c>
      <c r="D18" s="15"/>
      <c r="E18" s="15">
        <v>16538</v>
      </c>
      <c r="F18" s="15">
        <v>16538</v>
      </c>
      <c r="G18" s="15"/>
      <c r="H18" s="223"/>
    </row>
    <row r="19" spans="1:8" ht="15" customHeight="1">
      <c r="A19" s="227" t="s">
        <v>289</v>
      </c>
      <c r="B19" s="15">
        <v>2100</v>
      </c>
      <c r="C19" s="16" t="s">
        <v>284</v>
      </c>
      <c r="D19" s="15"/>
      <c r="E19" s="15">
        <v>2100</v>
      </c>
      <c r="F19" s="15">
        <v>2100</v>
      </c>
      <c r="G19" s="15">
        <v>1524</v>
      </c>
      <c r="H19" s="223"/>
    </row>
    <row r="20" spans="1:8" ht="15" customHeight="1">
      <c r="A20" s="227" t="s">
        <v>288</v>
      </c>
      <c r="B20" s="15">
        <v>4500</v>
      </c>
      <c r="C20" s="16" t="s">
        <v>284</v>
      </c>
      <c r="D20" s="15"/>
      <c r="E20" s="15">
        <v>4500</v>
      </c>
      <c r="F20" s="15">
        <v>4500</v>
      </c>
      <c r="G20" s="15">
        <v>4168</v>
      </c>
      <c r="H20" s="223"/>
    </row>
    <row r="21" spans="1:8" ht="15" customHeight="1">
      <c r="A21" s="227" t="s">
        <v>75</v>
      </c>
      <c r="B21" s="15">
        <v>2375</v>
      </c>
      <c r="C21" s="16" t="s">
        <v>284</v>
      </c>
      <c r="D21" s="15"/>
      <c r="E21" s="15">
        <v>2375</v>
      </c>
      <c r="F21" s="15">
        <v>2375</v>
      </c>
      <c r="G21" s="15"/>
      <c r="H21" s="223"/>
    </row>
    <row r="22" spans="1:8" ht="15" customHeight="1">
      <c r="A22" s="227" t="s">
        <v>76</v>
      </c>
      <c r="B22" s="15">
        <v>508</v>
      </c>
      <c r="C22" s="16" t="s">
        <v>284</v>
      </c>
      <c r="D22" s="15"/>
      <c r="E22" s="15">
        <v>508</v>
      </c>
      <c r="F22" s="15">
        <v>508</v>
      </c>
      <c r="G22" s="15"/>
      <c r="H22" s="223"/>
    </row>
    <row r="23" spans="1:8" ht="15" customHeight="1">
      <c r="A23" s="227" t="s">
        <v>290</v>
      </c>
      <c r="B23" s="15">
        <v>7358</v>
      </c>
      <c r="C23" s="16" t="s">
        <v>284</v>
      </c>
      <c r="D23" s="15"/>
      <c r="E23" s="15">
        <v>7358</v>
      </c>
      <c r="F23" s="15">
        <v>7358</v>
      </c>
      <c r="G23" s="15"/>
      <c r="H23" s="223"/>
    </row>
    <row r="24" spans="1:8" ht="15" customHeight="1">
      <c r="A24" s="227" t="s">
        <v>313</v>
      </c>
      <c r="B24" s="15">
        <v>18637</v>
      </c>
      <c r="C24" s="16" t="s">
        <v>284</v>
      </c>
      <c r="D24" s="15"/>
      <c r="E24" s="15">
        <v>3646</v>
      </c>
      <c r="F24" s="15">
        <v>18637</v>
      </c>
      <c r="G24" s="15">
        <v>17637</v>
      </c>
      <c r="H24" s="223"/>
    </row>
    <row r="25" spans="1:8" ht="15" customHeight="1">
      <c r="A25" s="227" t="s">
        <v>309</v>
      </c>
      <c r="B25" s="15">
        <v>38683</v>
      </c>
      <c r="C25" s="16" t="s">
        <v>284</v>
      </c>
      <c r="D25" s="15"/>
      <c r="E25" s="15"/>
      <c r="F25" s="15">
        <v>38683</v>
      </c>
      <c r="G25" s="15">
        <v>15293</v>
      </c>
      <c r="H25" s="223"/>
    </row>
    <row r="26" spans="1:8" ht="15" customHeight="1">
      <c r="A26" s="227" t="s">
        <v>314</v>
      </c>
      <c r="B26" s="15">
        <v>4991</v>
      </c>
      <c r="C26" s="16" t="s">
        <v>284</v>
      </c>
      <c r="D26" s="15"/>
      <c r="E26" s="15"/>
      <c r="F26" s="15">
        <v>4991</v>
      </c>
      <c r="G26" s="15"/>
      <c r="H26" s="223"/>
    </row>
    <row r="27" spans="1:8" ht="15" customHeight="1">
      <c r="A27" s="227" t="s">
        <v>336</v>
      </c>
      <c r="B27" s="15"/>
      <c r="C27" s="16"/>
      <c r="D27" s="15"/>
      <c r="E27" s="15"/>
      <c r="F27" s="15"/>
      <c r="G27" s="15">
        <v>14760</v>
      </c>
      <c r="H27" s="223"/>
    </row>
    <row r="28" spans="1:8" s="29" customFormat="1" ht="15" customHeight="1">
      <c r="A28" s="224" t="s">
        <v>74</v>
      </c>
      <c r="B28" s="28">
        <f>SUM(B17:B26)</f>
        <v>115550</v>
      </c>
      <c r="C28" s="228"/>
      <c r="D28" s="28">
        <f>SUM(D17:D17)</f>
        <v>0</v>
      </c>
      <c r="E28" s="28">
        <f>SUM(E17:E25)</f>
        <v>56885</v>
      </c>
      <c r="F28" s="28">
        <f>SUM(F17:F26)</f>
        <v>115550</v>
      </c>
      <c r="G28" s="28">
        <f>SUM(G17:G27)</f>
        <v>71324</v>
      </c>
      <c r="H28" s="229">
        <f>SUM(H17:H17)</f>
        <v>0</v>
      </c>
    </row>
    <row r="29" spans="1:8" ht="15" customHeight="1">
      <c r="A29" s="222"/>
      <c r="B29" s="26"/>
      <c r="C29" s="27"/>
      <c r="D29" s="26"/>
      <c r="E29" s="26"/>
      <c r="F29" s="26"/>
      <c r="G29" s="26"/>
      <c r="H29" s="223">
        <f>B29-D29-E29</f>
        <v>0</v>
      </c>
    </row>
    <row r="30" spans="1:8" s="29" customFormat="1" ht="15" customHeight="1">
      <c r="A30" s="230" t="s">
        <v>66</v>
      </c>
      <c r="B30" s="225">
        <f>B14+B28</f>
        <v>126524</v>
      </c>
      <c r="C30" s="231"/>
      <c r="D30" s="225">
        <f>D14+D28</f>
        <v>0</v>
      </c>
      <c r="E30" s="225">
        <f>E14+E28</f>
        <v>65147</v>
      </c>
      <c r="F30" s="225">
        <f>F14+F28</f>
        <v>126524</v>
      </c>
      <c r="G30" s="225">
        <f>G14+G28</f>
        <v>78346</v>
      </c>
      <c r="H30" s="225">
        <f>H14+H28</f>
        <v>0</v>
      </c>
    </row>
  </sheetData>
  <sheetProtection/>
  <mergeCells count="2">
    <mergeCell ref="A3:H3"/>
    <mergeCell ref="D1:H1"/>
  </mergeCells>
  <printOptions horizontalCentered="1"/>
  <pageMargins left="0.2362204724409449" right="0.2362204724409449" top="0.35433070866141736" bottom="0" header="0.31496062992125984" footer="0.31496062992125984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2"/>
  <sheetViews>
    <sheetView zoomScale="120" zoomScaleNormal="120" zoomScaleSheetLayoutView="100" workbookViewId="0" topLeftCell="A49">
      <selection activeCell="B69" sqref="B69"/>
    </sheetView>
  </sheetViews>
  <sheetFormatPr defaultColWidth="9.00390625" defaultRowHeight="12.75"/>
  <cols>
    <col min="1" max="1" width="15.875" style="17" customWidth="1"/>
    <col min="2" max="2" width="60.625" style="17" customWidth="1"/>
    <col min="3" max="3" width="12.125" style="17" customWidth="1"/>
    <col min="4" max="4" width="11.125" style="78" customWidth="1"/>
    <col min="5" max="5" width="9.00390625" style="1" customWidth="1"/>
    <col min="6" max="7" width="9.375" style="1" customWidth="1"/>
    <col min="8" max="8" width="11.00390625" style="1" bestFit="1" customWidth="1"/>
    <col min="9" max="9" width="41.50390625" style="1" customWidth="1"/>
    <col min="10" max="10" width="11.125" style="1" bestFit="1" customWidth="1"/>
    <col min="11" max="11" width="10.125" style="1" bestFit="1" customWidth="1"/>
    <col min="12" max="16384" width="9.375" style="1" customWidth="1"/>
  </cols>
  <sheetData>
    <row r="1" spans="1:7" ht="15.75">
      <c r="A1" s="1"/>
      <c r="D1" s="247" t="s">
        <v>321</v>
      </c>
      <c r="E1" s="247"/>
      <c r="F1" s="247"/>
      <c r="G1" s="247"/>
    </row>
    <row r="2" spans="1:4" ht="15.75">
      <c r="A2" s="1"/>
      <c r="B2" s="88"/>
      <c r="C2" s="88"/>
      <c r="D2" s="88"/>
    </row>
    <row r="3" spans="1:7" ht="15.75">
      <c r="A3" s="249" t="s">
        <v>133</v>
      </c>
      <c r="B3" s="249"/>
      <c r="C3" s="249"/>
      <c r="D3" s="249"/>
      <c r="E3" s="249"/>
      <c r="F3" s="249"/>
      <c r="G3" s="249"/>
    </row>
    <row r="4" spans="1:7" ht="15.75">
      <c r="A4" s="249" t="s">
        <v>276</v>
      </c>
      <c r="B4" s="249"/>
      <c r="C4" s="249"/>
      <c r="D4" s="249"/>
      <c r="E4" s="249"/>
      <c r="F4" s="249"/>
      <c r="G4" s="249"/>
    </row>
    <row r="5" ht="15.75" customHeight="1"/>
    <row r="6" spans="1:7" ht="24" customHeight="1">
      <c r="A6" s="250"/>
      <c r="B6" s="250"/>
      <c r="C6" s="36"/>
      <c r="F6" s="248" t="s">
        <v>0</v>
      </c>
      <c r="G6" s="248"/>
    </row>
    <row r="7" spans="1:7" s="75" customFormat="1" ht="33.75">
      <c r="A7" s="40" t="s">
        <v>1</v>
      </c>
      <c r="B7" s="40" t="s">
        <v>2</v>
      </c>
      <c r="C7" s="40" t="s">
        <v>214</v>
      </c>
      <c r="D7" s="40" t="s">
        <v>277</v>
      </c>
      <c r="E7" s="40" t="s">
        <v>292</v>
      </c>
      <c r="F7" s="40" t="s">
        <v>328</v>
      </c>
      <c r="G7" s="111" t="s">
        <v>293</v>
      </c>
    </row>
    <row r="8" spans="1:7" s="76" customFormat="1" ht="12" customHeight="1">
      <c r="A8" s="80">
        <v>1</v>
      </c>
      <c r="B8" s="80">
        <v>2</v>
      </c>
      <c r="C8" s="81">
        <v>3</v>
      </c>
      <c r="D8" s="80">
        <v>4</v>
      </c>
      <c r="E8" s="81">
        <v>5</v>
      </c>
      <c r="F8" s="80">
        <v>6</v>
      </c>
      <c r="G8" s="81">
        <v>7</v>
      </c>
    </row>
    <row r="9" spans="1:7" s="2" customFormat="1" ht="12" customHeight="1">
      <c r="A9" s="40" t="s">
        <v>123</v>
      </c>
      <c r="B9" s="41" t="s">
        <v>68</v>
      </c>
      <c r="C9" s="42"/>
      <c r="D9" s="77">
        <f>D10+D23+D29+D39</f>
        <v>192752</v>
      </c>
      <c r="E9" s="77">
        <f>E10+E23+E29+E39</f>
        <v>195890</v>
      </c>
      <c r="F9" s="77">
        <f>F10+F23+F29+F39</f>
        <v>157170</v>
      </c>
      <c r="G9" s="121">
        <f aca="true" t="shared" si="0" ref="G9:G15">F9/E9*100</f>
        <v>80.23380468630353</v>
      </c>
    </row>
    <row r="10" spans="1:7" s="2" customFormat="1" ht="12" customHeight="1">
      <c r="A10" s="32" t="s">
        <v>175</v>
      </c>
      <c r="B10" s="32" t="s">
        <v>132</v>
      </c>
      <c r="C10" s="32" t="s">
        <v>93</v>
      </c>
      <c r="D10" s="102">
        <f>D18+D11</f>
        <v>126041</v>
      </c>
      <c r="E10" s="102">
        <f>E18+E11</f>
        <v>129179</v>
      </c>
      <c r="F10" s="102">
        <f>F18+F11</f>
        <v>104243</v>
      </c>
      <c r="G10" s="121">
        <f t="shared" si="0"/>
        <v>80.69655284527671</v>
      </c>
    </row>
    <row r="11" spans="1:7" s="2" customFormat="1" ht="12" customHeight="1">
      <c r="A11" s="38" t="s">
        <v>124</v>
      </c>
      <c r="B11" s="31" t="s">
        <v>125</v>
      </c>
      <c r="C11" s="31" t="s">
        <v>89</v>
      </c>
      <c r="D11" s="105">
        <f>SUM(D12:D16)</f>
        <v>113799</v>
      </c>
      <c r="E11" s="105">
        <f>SUM(E12:E16)</f>
        <v>113799</v>
      </c>
      <c r="F11" s="105">
        <f>SUM(F12:F17)</f>
        <v>86374</v>
      </c>
      <c r="G11" s="187">
        <f t="shared" si="0"/>
        <v>75.90049121697027</v>
      </c>
    </row>
    <row r="12" spans="1:7" s="3" customFormat="1" ht="12" customHeight="1">
      <c r="A12" s="35" t="s">
        <v>126</v>
      </c>
      <c r="B12" s="33" t="s">
        <v>78</v>
      </c>
      <c r="C12" s="30" t="s">
        <v>77</v>
      </c>
      <c r="D12" s="104">
        <v>28141</v>
      </c>
      <c r="E12" s="104">
        <v>28141</v>
      </c>
      <c r="F12" s="104">
        <v>21395</v>
      </c>
      <c r="G12" s="121">
        <f t="shared" si="0"/>
        <v>76.0278597064781</v>
      </c>
    </row>
    <row r="13" spans="1:7" s="3" customFormat="1" ht="12" customHeight="1">
      <c r="A13" s="35" t="s">
        <v>127</v>
      </c>
      <c r="B13" s="30" t="s">
        <v>80</v>
      </c>
      <c r="C13" s="30" t="s">
        <v>79</v>
      </c>
      <c r="D13" s="103">
        <v>42170</v>
      </c>
      <c r="E13" s="103">
        <v>42170</v>
      </c>
      <c r="F13" s="103">
        <v>31815</v>
      </c>
      <c r="G13" s="121">
        <f t="shared" si="0"/>
        <v>75.44462888309225</v>
      </c>
    </row>
    <row r="14" spans="1:7" s="3" customFormat="1" ht="12" customHeight="1">
      <c r="A14" s="35" t="s">
        <v>128</v>
      </c>
      <c r="B14" s="30" t="s">
        <v>82</v>
      </c>
      <c r="C14" s="30" t="s">
        <v>81</v>
      </c>
      <c r="D14" s="103">
        <v>41143</v>
      </c>
      <c r="E14" s="103">
        <v>41143</v>
      </c>
      <c r="F14" s="103">
        <v>30467</v>
      </c>
      <c r="G14" s="121">
        <f t="shared" si="0"/>
        <v>74.05147898792018</v>
      </c>
    </row>
    <row r="15" spans="1:7" s="3" customFormat="1" ht="12" customHeight="1">
      <c r="A15" s="35" t="s">
        <v>129</v>
      </c>
      <c r="B15" s="30" t="s">
        <v>84</v>
      </c>
      <c r="C15" s="30" t="s">
        <v>83</v>
      </c>
      <c r="D15" s="103">
        <v>2345</v>
      </c>
      <c r="E15" s="103">
        <v>2345</v>
      </c>
      <c r="F15" s="103">
        <v>2089</v>
      </c>
      <c r="G15" s="121">
        <f t="shared" si="0"/>
        <v>89.08315565031984</v>
      </c>
    </row>
    <row r="16" spans="1:7" s="3" customFormat="1" ht="12" customHeight="1">
      <c r="A16" s="35" t="s">
        <v>131</v>
      </c>
      <c r="B16" s="30" t="s">
        <v>88</v>
      </c>
      <c r="C16" s="30" t="s">
        <v>85</v>
      </c>
      <c r="D16" s="103">
        <v>0</v>
      </c>
      <c r="E16" s="103"/>
      <c r="F16" s="103">
        <v>5</v>
      </c>
      <c r="G16" s="121"/>
    </row>
    <row r="17" spans="1:7" s="3" customFormat="1" ht="12" customHeight="1">
      <c r="A17" s="35"/>
      <c r="B17" s="30" t="s">
        <v>331</v>
      </c>
      <c r="C17" s="30" t="s">
        <v>87</v>
      </c>
      <c r="D17" s="103"/>
      <c r="E17" s="103"/>
      <c r="F17" s="103">
        <v>603</v>
      </c>
      <c r="G17" s="121"/>
    </row>
    <row r="18" spans="1:8" s="37" customFormat="1" ht="12" customHeight="1">
      <c r="A18" s="38" t="s">
        <v>134</v>
      </c>
      <c r="B18" s="31" t="s">
        <v>92</v>
      </c>
      <c r="C18" s="31" t="s">
        <v>91</v>
      </c>
      <c r="D18" s="105">
        <f>SUM(D21:D22)</f>
        <v>12242</v>
      </c>
      <c r="E18" s="105">
        <v>15380</v>
      </c>
      <c r="F18" s="105">
        <f>SUM(F19:F22)</f>
        <v>17869</v>
      </c>
      <c r="G18" s="121">
        <f aca="true" t="shared" si="1" ref="G18:G51">F18/E18*100</f>
        <v>116.18335500650194</v>
      </c>
      <c r="H18" s="234"/>
    </row>
    <row r="19" spans="1:7" s="37" customFormat="1" ht="12" customHeight="1">
      <c r="A19" s="35" t="s">
        <v>135</v>
      </c>
      <c r="B19" s="30" t="s">
        <v>332</v>
      </c>
      <c r="C19" s="30" t="s">
        <v>91</v>
      </c>
      <c r="D19" s="103"/>
      <c r="E19" s="103"/>
      <c r="F19" s="103">
        <v>248</v>
      </c>
      <c r="G19" s="121"/>
    </row>
    <row r="20" spans="1:7" s="37" customFormat="1" ht="12" customHeight="1">
      <c r="A20" s="35" t="s">
        <v>137</v>
      </c>
      <c r="B20" s="30" t="s">
        <v>333</v>
      </c>
      <c r="C20" s="30" t="s">
        <v>91</v>
      </c>
      <c r="D20" s="103"/>
      <c r="E20" s="103"/>
      <c r="F20" s="103">
        <v>138</v>
      </c>
      <c r="G20" s="121"/>
    </row>
    <row r="21" spans="1:7" s="3" customFormat="1" ht="12" customHeight="1">
      <c r="A21" s="35" t="s">
        <v>334</v>
      </c>
      <c r="B21" s="39" t="s">
        <v>139</v>
      </c>
      <c r="C21" s="30" t="s">
        <v>91</v>
      </c>
      <c r="D21" s="103">
        <v>8940</v>
      </c>
      <c r="E21" s="103">
        <v>8940</v>
      </c>
      <c r="F21" s="103">
        <v>10802</v>
      </c>
      <c r="G21" s="121">
        <f t="shared" si="1"/>
        <v>120.82774049217002</v>
      </c>
    </row>
    <row r="22" spans="1:7" s="3" customFormat="1" ht="12" customHeight="1">
      <c r="A22" s="35" t="s">
        <v>335</v>
      </c>
      <c r="B22" s="30" t="s">
        <v>138</v>
      </c>
      <c r="C22" s="30" t="s">
        <v>91</v>
      </c>
      <c r="D22" s="103">
        <v>3302</v>
      </c>
      <c r="E22" s="103">
        <v>3302</v>
      </c>
      <c r="F22" s="103">
        <v>6681</v>
      </c>
      <c r="G22" s="121">
        <f t="shared" si="1"/>
        <v>202.33192004845546</v>
      </c>
    </row>
    <row r="23" spans="1:7" s="3" customFormat="1" ht="12" customHeight="1">
      <c r="A23" s="34" t="s">
        <v>176</v>
      </c>
      <c r="B23" s="32" t="s">
        <v>34</v>
      </c>
      <c r="C23" s="32" t="s">
        <v>100</v>
      </c>
      <c r="D23" s="102">
        <f>D24+D25+D28</f>
        <v>44000</v>
      </c>
      <c r="E23" s="102">
        <f>E24+E25+E28</f>
        <v>44000</v>
      </c>
      <c r="F23" s="102">
        <f>F24+F25+F28</f>
        <v>37301</v>
      </c>
      <c r="G23" s="131">
        <f t="shared" si="1"/>
        <v>84.775</v>
      </c>
    </row>
    <row r="24" spans="1:7" s="3" customFormat="1" ht="12" customHeight="1">
      <c r="A24" s="38" t="s">
        <v>143</v>
      </c>
      <c r="B24" s="31" t="s">
        <v>166</v>
      </c>
      <c r="C24" s="31" t="s">
        <v>140</v>
      </c>
      <c r="D24" s="105">
        <v>8700</v>
      </c>
      <c r="E24" s="105">
        <v>8700</v>
      </c>
      <c r="F24" s="105">
        <v>8121</v>
      </c>
      <c r="G24" s="187">
        <f t="shared" si="1"/>
        <v>93.34482758620689</v>
      </c>
    </row>
    <row r="25" spans="1:7" s="3" customFormat="1" ht="12" customHeight="1">
      <c r="A25" s="38" t="s">
        <v>142</v>
      </c>
      <c r="B25" s="31" t="s">
        <v>99</v>
      </c>
      <c r="C25" s="31" t="s">
        <v>98</v>
      </c>
      <c r="D25" s="105">
        <f>SUM(D26:D27)</f>
        <v>34900</v>
      </c>
      <c r="E25" s="105">
        <f>SUM(E26:E27)</f>
        <v>34900</v>
      </c>
      <c r="F25" s="105">
        <f>SUM(F26:F27)</f>
        <v>28907</v>
      </c>
      <c r="G25" s="187">
        <f t="shared" si="1"/>
        <v>82.82808022922636</v>
      </c>
    </row>
    <row r="26" spans="1:8" s="3" customFormat="1" ht="12" customHeight="1">
      <c r="A26" s="35" t="s">
        <v>168</v>
      </c>
      <c r="B26" s="30" t="s">
        <v>95</v>
      </c>
      <c r="C26" s="31" t="s">
        <v>163</v>
      </c>
      <c r="D26" s="103">
        <v>30000</v>
      </c>
      <c r="E26" s="103">
        <v>30000</v>
      </c>
      <c r="F26" s="103">
        <v>24050</v>
      </c>
      <c r="G26" s="121">
        <f t="shared" si="1"/>
        <v>80.16666666666666</v>
      </c>
      <c r="H26" s="119"/>
    </row>
    <row r="27" spans="1:7" s="3" customFormat="1" ht="12" customHeight="1">
      <c r="A27" s="35" t="s">
        <v>169</v>
      </c>
      <c r="B27" s="30" t="s">
        <v>96</v>
      </c>
      <c r="C27" s="31" t="s">
        <v>164</v>
      </c>
      <c r="D27" s="103">
        <v>4900</v>
      </c>
      <c r="E27" s="103">
        <v>4900</v>
      </c>
      <c r="F27" s="103">
        <v>4857</v>
      </c>
      <c r="G27" s="121">
        <f t="shared" si="1"/>
        <v>99.12244897959184</v>
      </c>
    </row>
    <row r="28" spans="1:7" s="3" customFormat="1" ht="12" customHeight="1">
      <c r="A28" s="38" t="s">
        <v>144</v>
      </c>
      <c r="B28" s="31" t="s">
        <v>167</v>
      </c>
      <c r="C28" s="31" t="s">
        <v>141</v>
      </c>
      <c r="D28" s="105">
        <v>400</v>
      </c>
      <c r="E28" s="105">
        <v>400</v>
      </c>
      <c r="F28" s="105">
        <v>273</v>
      </c>
      <c r="G28" s="187">
        <f t="shared" si="1"/>
        <v>68.25</v>
      </c>
    </row>
    <row r="29" spans="1:7" s="3" customFormat="1" ht="12" customHeight="1">
      <c r="A29" s="34" t="s">
        <v>177</v>
      </c>
      <c r="B29" s="32" t="s">
        <v>68</v>
      </c>
      <c r="C29" s="32" t="s">
        <v>111</v>
      </c>
      <c r="D29" s="102">
        <f>SUM(D30:D38)</f>
        <v>22711</v>
      </c>
      <c r="E29" s="102">
        <f>SUM(E30:E38)</f>
        <v>22711</v>
      </c>
      <c r="F29" s="102">
        <f>SUM(F30:F38)</f>
        <v>14528</v>
      </c>
      <c r="G29" s="131">
        <f t="shared" si="1"/>
        <v>63.96900180529259</v>
      </c>
    </row>
    <row r="30" spans="1:7" s="3" customFormat="1" ht="12" customHeight="1">
      <c r="A30" s="38" t="s">
        <v>149</v>
      </c>
      <c r="B30" s="31" t="s">
        <v>7</v>
      </c>
      <c r="C30" s="31" t="s">
        <v>145</v>
      </c>
      <c r="D30" s="188">
        <v>100</v>
      </c>
      <c r="E30" s="188">
        <v>100</v>
      </c>
      <c r="F30" s="188">
        <v>95</v>
      </c>
      <c r="G30" s="187">
        <f t="shared" si="1"/>
        <v>95</v>
      </c>
    </row>
    <row r="31" spans="1:7" s="3" customFormat="1" ht="12" customHeight="1">
      <c r="A31" s="38" t="s">
        <v>150</v>
      </c>
      <c r="B31" s="31" t="s">
        <v>8</v>
      </c>
      <c r="C31" s="31" t="s">
        <v>101</v>
      </c>
      <c r="D31" s="105">
        <v>4160</v>
      </c>
      <c r="E31" s="105">
        <v>4160</v>
      </c>
      <c r="F31" s="105">
        <v>3572</v>
      </c>
      <c r="G31" s="187">
        <f t="shared" si="1"/>
        <v>85.86538461538461</v>
      </c>
    </row>
    <row r="32" spans="1:7" s="3" customFormat="1" ht="12" customHeight="1">
      <c r="A32" s="38" t="s">
        <v>151</v>
      </c>
      <c r="B32" s="31" t="s">
        <v>103</v>
      </c>
      <c r="C32" s="31" t="s">
        <v>102</v>
      </c>
      <c r="D32" s="105">
        <v>3500</v>
      </c>
      <c r="E32" s="105">
        <v>3500</v>
      </c>
      <c r="F32" s="105">
        <v>2036</v>
      </c>
      <c r="G32" s="187">
        <f t="shared" si="1"/>
        <v>58.17142857142857</v>
      </c>
    </row>
    <row r="33" spans="1:7" s="3" customFormat="1" ht="12" customHeight="1">
      <c r="A33" s="38" t="s">
        <v>152</v>
      </c>
      <c r="B33" s="31" t="s">
        <v>9</v>
      </c>
      <c r="C33" s="31" t="s">
        <v>104</v>
      </c>
      <c r="D33" s="105">
        <v>8140</v>
      </c>
      <c r="E33" s="105">
        <v>8140</v>
      </c>
      <c r="F33" s="105">
        <v>3950</v>
      </c>
      <c r="G33" s="187">
        <f t="shared" si="1"/>
        <v>48.52579852579852</v>
      </c>
    </row>
    <row r="34" spans="1:7" s="3" customFormat="1" ht="12" customHeight="1">
      <c r="A34" s="38" t="s">
        <v>153</v>
      </c>
      <c r="B34" s="31" t="s">
        <v>105</v>
      </c>
      <c r="C34" s="31" t="s">
        <v>146</v>
      </c>
      <c r="D34" s="105">
        <v>3500</v>
      </c>
      <c r="E34" s="105">
        <v>3500</v>
      </c>
      <c r="F34" s="105">
        <v>2244</v>
      </c>
      <c r="G34" s="187">
        <f t="shared" si="1"/>
        <v>64.11428571428571</v>
      </c>
    </row>
    <row r="35" spans="1:7" s="3" customFormat="1" ht="12" customHeight="1">
      <c r="A35" s="38" t="s">
        <v>154</v>
      </c>
      <c r="B35" s="31" t="s">
        <v>107</v>
      </c>
      <c r="C35" s="31" t="s">
        <v>106</v>
      </c>
      <c r="D35" s="105">
        <v>1610</v>
      </c>
      <c r="E35" s="105">
        <v>1610</v>
      </c>
      <c r="F35" s="105">
        <v>2096</v>
      </c>
      <c r="G35" s="187">
        <f t="shared" si="1"/>
        <v>130.1863354037267</v>
      </c>
    </row>
    <row r="36" spans="1:7" s="3" customFormat="1" ht="12" customHeight="1">
      <c r="A36" s="38" t="s">
        <v>155</v>
      </c>
      <c r="B36" s="31" t="s">
        <v>109</v>
      </c>
      <c r="C36" s="31" t="s">
        <v>108</v>
      </c>
      <c r="D36" s="105"/>
      <c r="E36" s="105"/>
      <c r="F36" s="105"/>
      <c r="G36" s="187"/>
    </row>
    <row r="37" spans="1:7" s="3" customFormat="1" ht="12" customHeight="1">
      <c r="A37" s="38" t="s">
        <v>156</v>
      </c>
      <c r="B37" s="31" t="s">
        <v>10</v>
      </c>
      <c r="C37" s="31" t="s">
        <v>147</v>
      </c>
      <c r="D37" s="105">
        <v>150</v>
      </c>
      <c r="E37" s="105">
        <v>150</v>
      </c>
      <c r="F37" s="105">
        <v>49</v>
      </c>
      <c r="G37" s="187">
        <f t="shared" si="1"/>
        <v>32.666666666666664</v>
      </c>
    </row>
    <row r="38" spans="1:7" s="3" customFormat="1" ht="12" customHeight="1">
      <c r="A38" s="38" t="s">
        <v>157</v>
      </c>
      <c r="B38" s="31" t="s">
        <v>110</v>
      </c>
      <c r="C38" s="31" t="s">
        <v>148</v>
      </c>
      <c r="D38" s="105">
        <v>1551</v>
      </c>
      <c r="E38" s="105">
        <v>1551</v>
      </c>
      <c r="F38" s="105">
        <v>486</v>
      </c>
      <c r="G38" s="187">
        <f t="shared" si="1"/>
        <v>31.334622823984525</v>
      </c>
    </row>
    <row r="39" spans="1:7" s="3" customFormat="1" ht="12" customHeight="1">
      <c r="A39" s="34" t="s">
        <v>178</v>
      </c>
      <c r="B39" s="32" t="s">
        <v>114</v>
      </c>
      <c r="C39" s="32" t="s">
        <v>113</v>
      </c>
      <c r="D39" s="102">
        <v>0</v>
      </c>
      <c r="E39" s="102">
        <v>0</v>
      </c>
      <c r="F39" s="102">
        <v>1098</v>
      </c>
      <c r="G39" s="131"/>
    </row>
    <row r="40" spans="1:7" s="3" customFormat="1" ht="12" customHeight="1">
      <c r="A40" s="38"/>
      <c r="B40" s="31"/>
      <c r="C40" s="31"/>
      <c r="D40" s="103"/>
      <c r="E40" s="103"/>
      <c r="F40" s="103"/>
      <c r="G40" s="121"/>
    </row>
    <row r="41" spans="1:7" s="3" customFormat="1" ht="12" customHeight="1">
      <c r="A41" s="40" t="s">
        <v>158</v>
      </c>
      <c r="B41" s="41" t="s">
        <v>56</v>
      </c>
      <c r="C41" s="42"/>
      <c r="D41" s="77">
        <f>SUM(D42:D44)</f>
        <v>35697</v>
      </c>
      <c r="E41" s="77">
        <f>SUM(E42:E44)</f>
        <v>50853</v>
      </c>
      <c r="F41" s="77">
        <f>SUM(F42:F44)</f>
        <v>50855</v>
      </c>
      <c r="G41" s="121">
        <f t="shared" si="1"/>
        <v>100.00393290464673</v>
      </c>
    </row>
    <row r="42" spans="1:7" s="3" customFormat="1" ht="12" customHeight="1">
      <c r="A42" s="34" t="s">
        <v>159</v>
      </c>
      <c r="B42" s="32" t="s">
        <v>162</v>
      </c>
      <c r="C42" s="32" t="s">
        <v>94</v>
      </c>
      <c r="D42" s="102">
        <v>5977</v>
      </c>
      <c r="E42" s="102">
        <v>21133</v>
      </c>
      <c r="F42" s="102">
        <v>21133</v>
      </c>
      <c r="G42" s="131">
        <f t="shared" si="1"/>
        <v>100</v>
      </c>
    </row>
    <row r="43" spans="1:7" s="3" customFormat="1" ht="12" customHeight="1">
      <c r="A43" s="34" t="s">
        <v>160</v>
      </c>
      <c r="B43" s="32" t="s">
        <v>56</v>
      </c>
      <c r="C43" s="32" t="s">
        <v>112</v>
      </c>
      <c r="D43" s="103">
        <v>0</v>
      </c>
      <c r="E43" s="103">
        <v>0</v>
      </c>
      <c r="F43" s="103">
        <v>0</v>
      </c>
      <c r="G43" s="121"/>
    </row>
    <row r="44" spans="1:7" s="3" customFormat="1" ht="12" customHeight="1">
      <c r="A44" s="34" t="s">
        <v>161</v>
      </c>
      <c r="B44" s="32" t="s">
        <v>116</v>
      </c>
      <c r="C44" s="32" t="s">
        <v>115</v>
      </c>
      <c r="D44" s="102">
        <v>29720</v>
      </c>
      <c r="E44" s="102">
        <v>29720</v>
      </c>
      <c r="F44" s="102">
        <v>29722</v>
      </c>
      <c r="G44" s="131">
        <f t="shared" si="1"/>
        <v>100.00672947510094</v>
      </c>
    </row>
    <row r="45" spans="1:7" s="3" customFormat="1" ht="12" customHeight="1">
      <c r="A45" s="33"/>
      <c r="B45" s="30"/>
      <c r="C45" s="30"/>
      <c r="D45" s="77">
        <v>0</v>
      </c>
      <c r="E45" s="77">
        <v>0</v>
      </c>
      <c r="F45" s="77">
        <v>0</v>
      </c>
      <c r="G45" s="121"/>
    </row>
    <row r="46" spans="1:7" s="72" customFormat="1" ht="12" customHeight="1">
      <c r="A46" s="71"/>
      <c r="B46" s="43" t="s">
        <v>118</v>
      </c>
      <c r="C46" s="43" t="s">
        <v>117</v>
      </c>
      <c r="D46" s="143">
        <f>D41+D9</f>
        <v>228449</v>
      </c>
      <c r="E46" s="143">
        <f>E41+E9</f>
        <v>246743</v>
      </c>
      <c r="F46" s="143">
        <f>F41+F9</f>
        <v>208025</v>
      </c>
      <c r="G46" s="130">
        <f t="shared" si="1"/>
        <v>84.30836943702556</v>
      </c>
    </row>
    <row r="47" spans="1:7" s="3" customFormat="1" ht="12" customHeight="1">
      <c r="A47" s="33"/>
      <c r="B47" s="30"/>
      <c r="C47" s="30"/>
      <c r="D47" s="103">
        <v>0</v>
      </c>
      <c r="E47" s="103">
        <v>0</v>
      </c>
      <c r="F47" s="103">
        <v>0</v>
      </c>
      <c r="G47" s="121"/>
    </row>
    <row r="48" spans="1:7" s="3" customFormat="1" ht="12" customHeight="1">
      <c r="A48" s="45" t="s">
        <v>67</v>
      </c>
      <c r="B48" s="44" t="s">
        <v>69</v>
      </c>
      <c r="C48" s="44" t="s">
        <v>121</v>
      </c>
      <c r="D48" s="143">
        <f>SUM(D49)</f>
        <v>54384</v>
      </c>
      <c r="E48" s="143">
        <f>SUM(E49)</f>
        <v>115637</v>
      </c>
      <c r="F48" s="143">
        <f>SUM(F49)</f>
        <v>115637</v>
      </c>
      <c r="G48" s="130">
        <f t="shared" si="1"/>
        <v>100</v>
      </c>
    </row>
    <row r="49" spans="1:7" s="3" customFormat="1" ht="12" customHeight="1">
      <c r="A49" s="33" t="s">
        <v>171</v>
      </c>
      <c r="B49" s="30" t="s">
        <v>120</v>
      </c>
      <c r="C49" s="30" t="s">
        <v>119</v>
      </c>
      <c r="D49" s="103">
        <v>54384</v>
      </c>
      <c r="E49" s="103">
        <v>115637</v>
      </c>
      <c r="F49" s="103">
        <v>115637</v>
      </c>
      <c r="G49" s="121">
        <f t="shared" si="1"/>
        <v>100</v>
      </c>
    </row>
    <row r="50" spans="1:7" s="3" customFormat="1" ht="12" customHeight="1">
      <c r="A50" s="33"/>
      <c r="B50" s="30"/>
      <c r="C50" s="30"/>
      <c r="D50" s="103"/>
      <c r="E50" s="103"/>
      <c r="F50" s="103"/>
      <c r="G50" s="121"/>
    </row>
    <row r="51" spans="1:7" s="72" customFormat="1" ht="12" customHeight="1">
      <c r="A51" s="71"/>
      <c r="B51" s="43" t="s">
        <v>172</v>
      </c>
      <c r="C51" s="43" t="s">
        <v>122</v>
      </c>
      <c r="D51" s="77">
        <f>D46+D48</f>
        <v>282833</v>
      </c>
      <c r="E51" s="77">
        <f>E46+E48</f>
        <v>362380</v>
      </c>
      <c r="F51" s="77">
        <f>F46+F48</f>
        <v>323662</v>
      </c>
      <c r="G51" s="121">
        <f t="shared" si="1"/>
        <v>89.3156355207241</v>
      </c>
    </row>
    <row r="52" spans="1:4" ht="16.5" customHeight="1">
      <c r="A52" s="251"/>
      <c r="B52" s="251"/>
      <c r="C52" s="251"/>
      <c r="D52" s="251"/>
    </row>
    <row r="53" spans="1:7" s="75" customFormat="1" ht="33.75">
      <c r="A53" s="40" t="s">
        <v>1</v>
      </c>
      <c r="B53" s="40" t="s">
        <v>14</v>
      </c>
      <c r="C53" s="40" t="s">
        <v>214</v>
      </c>
      <c r="D53" s="40" t="s">
        <v>277</v>
      </c>
      <c r="E53" s="40" t="s">
        <v>292</v>
      </c>
      <c r="F53" s="40" t="s">
        <v>328</v>
      </c>
      <c r="G53" s="111" t="s">
        <v>293</v>
      </c>
    </row>
    <row r="54" spans="1:11" s="2" customFormat="1" ht="12" customHeight="1">
      <c r="A54" s="80">
        <v>1</v>
      </c>
      <c r="B54" s="80">
        <v>2</v>
      </c>
      <c r="C54" s="80">
        <v>3</v>
      </c>
      <c r="D54" s="80">
        <v>4</v>
      </c>
      <c r="E54" s="80">
        <v>5</v>
      </c>
      <c r="F54" s="80">
        <v>6</v>
      </c>
      <c r="G54" s="80">
        <v>7</v>
      </c>
      <c r="H54" s="117"/>
      <c r="I54" s="115"/>
      <c r="J54" s="114"/>
      <c r="K54" s="114"/>
    </row>
    <row r="55" spans="1:11" ht="12" customHeight="1">
      <c r="A55" s="55" t="s">
        <v>123</v>
      </c>
      <c r="B55" s="57" t="s">
        <v>212</v>
      </c>
      <c r="C55" s="56"/>
      <c r="D55" s="77">
        <f>SUM(D56:D60)</f>
        <v>140899</v>
      </c>
      <c r="E55" s="77">
        <f>SUM(E56:E60)</f>
        <v>159069</v>
      </c>
      <c r="F55" s="77">
        <f>SUM(F56:F60)</f>
        <v>103984</v>
      </c>
      <c r="G55" s="121">
        <f aca="true" t="shared" si="2" ref="G55:G80">F55/E55*100</f>
        <v>65.37037386291483</v>
      </c>
      <c r="H55" s="117"/>
      <c r="I55" s="115"/>
      <c r="J55" s="114"/>
      <c r="K55" s="114"/>
    </row>
    <row r="56" spans="1:11" ht="12" customHeight="1">
      <c r="A56" s="58" t="s">
        <v>175</v>
      </c>
      <c r="B56" s="59" t="s">
        <v>15</v>
      </c>
      <c r="C56" s="59" t="s">
        <v>173</v>
      </c>
      <c r="D56" s="102">
        <v>40502</v>
      </c>
      <c r="E56" s="102">
        <v>40528</v>
      </c>
      <c r="F56" s="102">
        <v>34727</v>
      </c>
      <c r="G56" s="121">
        <f t="shared" si="2"/>
        <v>85.68643900513226</v>
      </c>
      <c r="H56" s="117"/>
      <c r="I56" s="115"/>
      <c r="J56" s="114"/>
      <c r="K56" s="114"/>
    </row>
    <row r="57" spans="1:11" ht="12" customHeight="1">
      <c r="A57" s="58" t="s">
        <v>176</v>
      </c>
      <c r="B57" s="59" t="s">
        <v>16</v>
      </c>
      <c r="C57" s="59" t="s">
        <v>174</v>
      </c>
      <c r="D57" s="102">
        <v>8489</v>
      </c>
      <c r="E57" s="102">
        <v>8489</v>
      </c>
      <c r="F57" s="102">
        <v>6400</v>
      </c>
      <c r="G57" s="121">
        <f t="shared" si="2"/>
        <v>75.39168335492991</v>
      </c>
      <c r="H57" s="117"/>
      <c r="I57" s="115"/>
      <c r="J57" s="114"/>
      <c r="K57" s="114"/>
    </row>
    <row r="58" spans="1:11" ht="12" customHeight="1">
      <c r="A58" s="58" t="s">
        <v>177</v>
      </c>
      <c r="B58" s="59" t="s">
        <v>17</v>
      </c>
      <c r="C58" s="59" t="s">
        <v>183</v>
      </c>
      <c r="D58" s="102">
        <v>60444</v>
      </c>
      <c r="E58" s="102">
        <v>62769</v>
      </c>
      <c r="F58" s="102">
        <v>43369</v>
      </c>
      <c r="G58" s="121">
        <f t="shared" si="2"/>
        <v>69.09302362631236</v>
      </c>
      <c r="H58" s="117"/>
      <c r="I58" s="115"/>
      <c r="J58" s="114"/>
      <c r="K58" s="114"/>
    </row>
    <row r="59" spans="1:11" ht="12" customHeight="1">
      <c r="A59" s="58" t="s">
        <v>178</v>
      </c>
      <c r="B59" s="59" t="s">
        <v>18</v>
      </c>
      <c r="C59" s="59" t="s">
        <v>184</v>
      </c>
      <c r="D59" s="102">
        <v>2700</v>
      </c>
      <c r="E59" s="102">
        <v>2838</v>
      </c>
      <c r="F59" s="102">
        <v>1034</v>
      </c>
      <c r="G59" s="121">
        <f t="shared" si="2"/>
        <v>36.434108527131784</v>
      </c>
      <c r="H59" s="117"/>
      <c r="I59" s="115"/>
      <c r="J59" s="114"/>
      <c r="K59" s="114"/>
    </row>
    <row r="60" spans="1:11" ht="12" customHeight="1">
      <c r="A60" s="58" t="s">
        <v>179</v>
      </c>
      <c r="B60" s="59" t="s">
        <v>19</v>
      </c>
      <c r="C60" s="59" t="s">
        <v>185</v>
      </c>
      <c r="D60" s="102">
        <f>SUM(D61:D64)</f>
        <v>28764</v>
      </c>
      <c r="E60" s="102">
        <f>SUM(E61:E64)</f>
        <v>44445</v>
      </c>
      <c r="F60" s="102">
        <f>SUM(F61:F64)</f>
        <v>18454</v>
      </c>
      <c r="G60" s="121">
        <f t="shared" si="2"/>
        <v>41.52098098773765</v>
      </c>
      <c r="H60" s="117"/>
      <c r="I60" s="115"/>
      <c r="J60" s="114"/>
      <c r="K60" s="114"/>
    </row>
    <row r="61" spans="1:11" ht="12" customHeight="1">
      <c r="A61" s="67" t="s">
        <v>190</v>
      </c>
      <c r="B61" s="68" t="s">
        <v>180</v>
      </c>
      <c r="C61" s="51" t="s">
        <v>186</v>
      </c>
      <c r="D61" s="105">
        <v>4935</v>
      </c>
      <c r="E61" s="105">
        <v>4935</v>
      </c>
      <c r="F61" s="105">
        <v>2596</v>
      </c>
      <c r="G61" s="121">
        <f t="shared" si="2"/>
        <v>52.603850050658565</v>
      </c>
      <c r="H61" s="118"/>
      <c r="I61" s="116"/>
      <c r="J61" s="113"/>
      <c r="K61" s="113"/>
    </row>
    <row r="62" spans="1:11" ht="12" customHeight="1">
      <c r="A62" s="67" t="s">
        <v>191</v>
      </c>
      <c r="B62" s="51" t="s">
        <v>182</v>
      </c>
      <c r="C62" s="69" t="s">
        <v>187</v>
      </c>
      <c r="D62" s="106"/>
      <c r="E62" s="106"/>
      <c r="F62" s="106"/>
      <c r="G62" s="121"/>
      <c r="H62" s="118"/>
      <c r="I62" s="116"/>
      <c r="J62" s="113"/>
      <c r="K62" s="113"/>
    </row>
    <row r="63" spans="1:11" ht="12" customHeight="1">
      <c r="A63" s="67" t="s">
        <v>192</v>
      </c>
      <c r="B63" s="68" t="s">
        <v>181</v>
      </c>
      <c r="C63" s="69" t="s">
        <v>188</v>
      </c>
      <c r="D63" s="120">
        <v>14960</v>
      </c>
      <c r="E63" s="120">
        <v>16316</v>
      </c>
      <c r="F63" s="120">
        <v>15858</v>
      </c>
      <c r="G63" s="121">
        <f t="shared" si="2"/>
        <v>97.19293944594263</v>
      </c>
      <c r="H63" s="117"/>
      <c r="I63" s="115"/>
      <c r="J63" s="114"/>
      <c r="K63" s="114"/>
    </row>
    <row r="64" spans="1:11" ht="12" customHeight="1">
      <c r="A64" s="67" t="s">
        <v>193</v>
      </c>
      <c r="B64" s="51" t="s">
        <v>35</v>
      </c>
      <c r="C64" s="70" t="s">
        <v>189</v>
      </c>
      <c r="D64" s="105">
        <v>8869</v>
      </c>
      <c r="E64" s="105">
        <v>23194</v>
      </c>
      <c r="F64" s="105"/>
      <c r="G64" s="121">
        <f t="shared" si="2"/>
        <v>0</v>
      </c>
      <c r="H64" s="117"/>
      <c r="I64" s="115"/>
      <c r="J64" s="114"/>
      <c r="K64" s="114"/>
    </row>
    <row r="65" spans="1:11" ht="12" customHeight="1">
      <c r="A65" s="50"/>
      <c r="B65" s="46"/>
      <c r="C65" s="49"/>
      <c r="D65" s="103"/>
      <c r="E65" s="103"/>
      <c r="F65" s="103"/>
      <c r="G65" s="121"/>
      <c r="H65" s="117"/>
      <c r="I65" s="115"/>
      <c r="J65" s="114"/>
      <c r="K65" s="114"/>
    </row>
    <row r="66" spans="1:11" ht="12" customHeight="1">
      <c r="A66" s="55" t="s">
        <v>158</v>
      </c>
      <c r="B66" s="56" t="s">
        <v>213</v>
      </c>
      <c r="C66" s="56"/>
      <c r="D66" s="77">
        <f>+D67+D68+D69</f>
        <v>65092</v>
      </c>
      <c r="E66" s="77">
        <f>+E67+E68+E69</f>
        <v>126469</v>
      </c>
      <c r="F66" s="77">
        <f>+F67+F68+F69</f>
        <v>78326</v>
      </c>
      <c r="G66" s="121">
        <f t="shared" si="2"/>
        <v>61.93296380931296</v>
      </c>
      <c r="H66" s="117"/>
      <c r="I66" s="115"/>
      <c r="J66" s="114"/>
      <c r="K66" s="114"/>
    </row>
    <row r="67" spans="1:11" s="47" customFormat="1" ht="12" customHeight="1">
      <c r="A67" s="58" t="s">
        <v>159</v>
      </c>
      <c r="B67" s="63" t="s">
        <v>20</v>
      </c>
      <c r="C67" s="59" t="s">
        <v>194</v>
      </c>
      <c r="D67" s="102">
        <v>8007</v>
      </c>
      <c r="E67" s="102">
        <v>10719</v>
      </c>
      <c r="F67" s="102">
        <v>7002</v>
      </c>
      <c r="G67" s="121">
        <f t="shared" si="2"/>
        <v>65.3232577665827</v>
      </c>
      <c r="H67" s="117"/>
      <c r="I67" s="115"/>
      <c r="J67" s="114"/>
      <c r="K67" s="114"/>
    </row>
    <row r="68" spans="1:11" s="47" customFormat="1" ht="12" customHeight="1">
      <c r="A68" s="58" t="s">
        <v>160</v>
      </c>
      <c r="B68" s="63" t="s">
        <v>21</v>
      </c>
      <c r="C68" s="59" t="s">
        <v>195</v>
      </c>
      <c r="D68" s="102">
        <v>56885</v>
      </c>
      <c r="E68" s="102">
        <v>115550</v>
      </c>
      <c r="F68" s="102">
        <v>71324</v>
      </c>
      <c r="G68" s="121">
        <f t="shared" si="2"/>
        <v>61.72565988749459</v>
      </c>
      <c r="H68" s="117"/>
      <c r="I68" s="115"/>
      <c r="J68" s="114"/>
      <c r="K68" s="114"/>
    </row>
    <row r="69" spans="1:11" s="47" customFormat="1" ht="12" customHeight="1">
      <c r="A69" s="58" t="s">
        <v>161</v>
      </c>
      <c r="B69" s="64" t="s">
        <v>22</v>
      </c>
      <c r="C69" s="83" t="s">
        <v>196</v>
      </c>
      <c r="D69" s="102">
        <v>200</v>
      </c>
      <c r="E69" s="102">
        <v>200</v>
      </c>
      <c r="F69" s="102"/>
      <c r="G69" s="121">
        <f t="shared" si="2"/>
        <v>0</v>
      </c>
      <c r="H69" s="117"/>
      <c r="I69" s="115"/>
      <c r="J69" s="114"/>
      <c r="K69" s="114"/>
    </row>
    <row r="70" spans="1:11" ht="12" customHeight="1">
      <c r="A70" s="60"/>
      <c r="B70" s="61"/>
      <c r="C70" s="84"/>
      <c r="D70" s="103"/>
      <c r="E70" s="103"/>
      <c r="F70" s="103"/>
      <c r="G70" s="121"/>
      <c r="H70" s="117"/>
      <c r="I70" s="115"/>
      <c r="J70" s="114"/>
      <c r="K70" s="114"/>
    </row>
    <row r="71" spans="1:11" s="18" customFormat="1" ht="12" customHeight="1">
      <c r="A71" s="73"/>
      <c r="B71" s="73" t="s">
        <v>197</v>
      </c>
      <c r="C71" s="85"/>
      <c r="D71" s="77">
        <f>D55+D66</f>
        <v>205991</v>
      </c>
      <c r="E71" s="77">
        <f>E55+E66</f>
        <v>285538</v>
      </c>
      <c r="F71" s="77">
        <f>F55+F66</f>
        <v>182310</v>
      </c>
      <c r="G71" s="121">
        <f t="shared" si="2"/>
        <v>63.847894150690976</v>
      </c>
      <c r="H71" s="117"/>
      <c r="I71" s="115"/>
      <c r="J71" s="114"/>
      <c r="K71" s="114"/>
    </row>
    <row r="72" spans="1:11" ht="12" customHeight="1">
      <c r="A72" s="54"/>
      <c r="B72" s="54"/>
      <c r="C72" s="53"/>
      <c r="D72" s="77"/>
      <c r="E72" s="77"/>
      <c r="F72" s="77"/>
      <c r="G72" s="121"/>
      <c r="H72" s="117"/>
      <c r="I72" s="115"/>
      <c r="J72" s="114"/>
      <c r="K72" s="114"/>
    </row>
    <row r="73" spans="1:11" ht="12" customHeight="1">
      <c r="A73" s="55" t="s">
        <v>67</v>
      </c>
      <c r="B73" s="55" t="s">
        <v>198</v>
      </c>
      <c r="C73" s="56" t="s">
        <v>201</v>
      </c>
      <c r="D73" s="87">
        <f>D74</f>
        <v>76842</v>
      </c>
      <c r="E73" s="87">
        <f>E74</f>
        <v>76842</v>
      </c>
      <c r="F73" s="87">
        <f>F74</f>
        <v>56675</v>
      </c>
      <c r="G73" s="121">
        <f t="shared" si="2"/>
        <v>73.755238020874</v>
      </c>
      <c r="H73" s="117"/>
      <c r="I73" s="115"/>
      <c r="J73" s="114"/>
      <c r="K73" s="114"/>
    </row>
    <row r="74" spans="1:11" s="47" customFormat="1" ht="12" customHeight="1">
      <c r="A74" s="63" t="s">
        <v>171</v>
      </c>
      <c r="B74" s="63" t="s">
        <v>200</v>
      </c>
      <c r="C74" s="59" t="s">
        <v>199</v>
      </c>
      <c r="D74" s="107">
        <f>SUM(D75:D78)</f>
        <v>76842</v>
      </c>
      <c r="E74" s="107">
        <f>SUM(E75:E78)</f>
        <v>76842</v>
      </c>
      <c r="F74" s="107">
        <f>SUM(F75:F78)</f>
        <v>56675</v>
      </c>
      <c r="G74" s="121">
        <f t="shared" si="2"/>
        <v>73.755238020874</v>
      </c>
      <c r="H74" s="117"/>
      <c r="I74" s="115"/>
      <c r="J74" s="114"/>
      <c r="K74" s="114"/>
    </row>
    <row r="75" spans="1:11" ht="12" customHeight="1">
      <c r="A75" s="38" t="s">
        <v>124</v>
      </c>
      <c r="B75" s="62" t="s">
        <v>202</v>
      </c>
      <c r="C75" s="51" t="s">
        <v>203</v>
      </c>
      <c r="D75" s="107"/>
      <c r="E75" s="107"/>
      <c r="F75" s="107"/>
      <c r="G75" s="121"/>
      <c r="H75" s="117"/>
      <c r="I75" s="115"/>
      <c r="J75" s="114"/>
      <c r="K75" s="114"/>
    </row>
    <row r="76" spans="1:11" ht="12" customHeight="1">
      <c r="A76" s="38" t="s">
        <v>134</v>
      </c>
      <c r="B76" s="62" t="s">
        <v>206</v>
      </c>
      <c r="C76" s="51" t="s">
        <v>207</v>
      </c>
      <c r="D76" s="105"/>
      <c r="E76" s="105"/>
      <c r="F76" s="105"/>
      <c r="G76" s="121"/>
      <c r="H76" s="117"/>
      <c r="I76" s="115"/>
      <c r="J76" s="114"/>
      <c r="K76" s="114"/>
    </row>
    <row r="77" spans="1:11" ht="12" customHeight="1">
      <c r="A77" s="38" t="s">
        <v>204</v>
      </c>
      <c r="B77" s="62" t="s">
        <v>25</v>
      </c>
      <c r="C77" s="51" t="s">
        <v>208</v>
      </c>
      <c r="D77" s="105">
        <v>4026</v>
      </c>
      <c r="E77" s="105">
        <v>4026</v>
      </c>
      <c r="F77" s="105">
        <v>4026</v>
      </c>
      <c r="G77" s="121">
        <f t="shared" si="2"/>
        <v>100</v>
      </c>
      <c r="H77" s="117"/>
      <c r="I77" s="115"/>
      <c r="J77" s="114"/>
      <c r="K77" s="114"/>
    </row>
    <row r="78" spans="1:11" ht="12" customHeight="1">
      <c r="A78" s="38" t="s">
        <v>205</v>
      </c>
      <c r="B78" s="62" t="s">
        <v>209</v>
      </c>
      <c r="C78" s="51" t="s">
        <v>210</v>
      </c>
      <c r="D78" s="105">
        <v>72816</v>
      </c>
      <c r="E78" s="105">
        <v>72816</v>
      </c>
      <c r="F78" s="105">
        <v>52649</v>
      </c>
      <c r="G78" s="121">
        <f t="shared" si="2"/>
        <v>72.30416392001759</v>
      </c>
      <c r="H78" s="117"/>
      <c r="I78" s="115"/>
      <c r="J78" s="114"/>
      <c r="K78" s="114"/>
    </row>
    <row r="79" spans="1:11" ht="12" customHeight="1">
      <c r="A79" s="66"/>
      <c r="B79" s="65"/>
      <c r="C79" s="52"/>
      <c r="D79" s="103"/>
      <c r="E79" s="103"/>
      <c r="F79" s="103"/>
      <c r="G79" s="121"/>
      <c r="H79" s="117"/>
      <c r="I79" s="115"/>
      <c r="J79" s="114"/>
      <c r="K79" s="114"/>
    </row>
    <row r="80" spans="1:11" s="72" customFormat="1" ht="12.75" customHeight="1">
      <c r="A80" s="74"/>
      <c r="B80" s="74" t="s">
        <v>211</v>
      </c>
      <c r="C80" s="86"/>
      <c r="D80" s="87">
        <f>D71+D73</f>
        <v>282833</v>
      </c>
      <c r="E80" s="87">
        <f>E71+E73</f>
        <v>362380</v>
      </c>
      <c r="F80" s="87">
        <f>F71+F73</f>
        <v>238985</v>
      </c>
      <c r="G80" s="121">
        <f t="shared" si="2"/>
        <v>65.94872785473812</v>
      </c>
      <c r="H80" s="117"/>
      <c r="I80" s="115"/>
      <c r="J80" s="114"/>
      <c r="K80" s="114"/>
    </row>
    <row r="81" spans="8:11" ht="12" customHeight="1">
      <c r="H81" s="117"/>
      <c r="I81" s="115"/>
      <c r="J81" s="114"/>
      <c r="K81" s="114"/>
    </row>
    <row r="82" spans="8:11" ht="15.75">
      <c r="H82" s="117"/>
      <c r="I82" s="115"/>
      <c r="J82" s="114"/>
      <c r="K82" s="114"/>
    </row>
    <row r="83" spans="8:11" ht="15.75">
      <c r="H83" s="117"/>
      <c r="I83" s="115"/>
      <c r="J83" s="114"/>
      <c r="K83" s="114"/>
    </row>
    <row r="84" spans="8:11" ht="15.75">
      <c r="H84" s="117"/>
      <c r="I84" s="115"/>
      <c r="J84" s="114"/>
      <c r="K84" s="114"/>
    </row>
    <row r="85" spans="8:11" ht="15.75">
      <c r="H85" s="117"/>
      <c r="I85" s="115"/>
      <c r="J85" s="114"/>
      <c r="K85" s="114"/>
    </row>
    <row r="86" spans="8:11" ht="15.75">
      <c r="H86" s="117"/>
      <c r="I86" s="115"/>
      <c r="J86" s="114"/>
      <c r="K86" s="114"/>
    </row>
    <row r="87" spans="8:11" ht="15.75">
      <c r="H87" s="117"/>
      <c r="I87" s="115"/>
      <c r="J87" s="114"/>
      <c r="K87" s="114"/>
    </row>
    <row r="88" spans="8:11" ht="15.75">
      <c r="H88" s="118"/>
      <c r="I88" s="116"/>
      <c r="J88" s="113"/>
      <c r="K88" s="113"/>
    </row>
    <row r="89" spans="8:11" ht="15.75">
      <c r="H89" s="117"/>
      <c r="I89" s="115"/>
      <c r="J89" s="114"/>
      <c r="K89" s="114"/>
    </row>
    <row r="90" spans="8:11" ht="15.75">
      <c r="H90" s="117"/>
      <c r="I90" s="115"/>
      <c r="J90" s="114"/>
      <c r="K90" s="114"/>
    </row>
    <row r="91" spans="8:11" ht="15.75">
      <c r="H91" s="117"/>
      <c r="I91" s="115"/>
      <c r="J91" s="114"/>
      <c r="K91" s="114"/>
    </row>
    <row r="92" spans="8:11" ht="15.75">
      <c r="H92" s="117"/>
      <c r="I92" s="115"/>
      <c r="J92" s="114"/>
      <c r="K92" s="114"/>
    </row>
    <row r="93" spans="8:11" ht="15.75">
      <c r="H93" s="118"/>
      <c r="I93" s="116"/>
      <c r="J93" s="113"/>
      <c r="K93" s="113"/>
    </row>
    <row r="94" spans="8:11" ht="15.75">
      <c r="H94" s="117"/>
      <c r="I94" s="115"/>
      <c r="J94" s="114"/>
      <c r="K94" s="114"/>
    </row>
    <row r="95" spans="8:11" ht="15.75">
      <c r="H95" s="117"/>
      <c r="I95" s="115"/>
      <c r="J95" s="114"/>
      <c r="K95" s="114"/>
    </row>
    <row r="96" spans="8:11" ht="15.75">
      <c r="H96" s="117"/>
      <c r="I96" s="115"/>
      <c r="J96" s="114"/>
      <c r="K96" s="114"/>
    </row>
    <row r="97" spans="8:11" ht="15.75">
      <c r="H97" s="117"/>
      <c r="I97" s="115"/>
      <c r="J97" s="114"/>
      <c r="K97" s="114"/>
    </row>
    <row r="98" spans="8:11" ht="15.75">
      <c r="H98" s="117"/>
      <c r="I98" s="115"/>
      <c r="J98" s="114"/>
      <c r="K98" s="114"/>
    </row>
    <row r="99" spans="8:11" ht="15.75">
      <c r="H99" s="117"/>
      <c r="I99" s="115"/>
      <c r="J99" s="114"/>
      <c r="K99" s="114"/>
    </row>
    <row r="100" spans="8:11" ht="15.75">
      <c r="H100" s="117"/>
      <c r="I100" s="115"/>
      <c r="J100" s="114"/>
      <c r="K100" s="114"/>
    </row>
    <row r="101" spans="8:11" ht="15.75">
      <c r="H101" s="118"/>
      <c r="I101" s="116"/>
      <c r="J101" s="113"/>
      <c r="K101" s="113"/>
    </row>
    <row r="102" spans="8:11" ht="15.75">
      <c r="H102" s="117"/>
      <c r="I102" s="115"/>
      <c r="J102" s="114"/>
      <c r="K102" s="114"/>
    </row>
    <row r="103" spans="8:11" ht="15.75">
      <c r="H103" s="117"/>
      <c r="I103" s="115"/>
      <c r="J103" s="114"/>
      <c r="K103" s="114"/>
    </row>
    <row r="104" spans="8:11" ht="15.75">
      <c r="H104" s="117"/>
      <c r="I104" s="115"/>
      <c r="J104" s="114"/>
      <c r="K104" s="114"/>
    </row>
    <row r="105" spans="8:11" ht="15.75">
      <c r="H105" s="117"/>
      <c r="I105" s="115"/>
      <c r="J105" s="114"/>
      <c r="K105" s="114"/>
    </row>
    <row r="106" spans="8:11" ht="15.75">
      <c r="H106" s="118"/>
      <c r="I106" s="116"/>
      <c r="J106" s="113"/>
      <c r="K106" s="113"/>
    </row>
    <row r="107" spans="8:11" ht="15.75">
      <c r="H107" s="117"/>
      <c r="I107" s="115"/>
      <c r="J107" s="114"/>
      <c r="K107" s="114"/>
    </row>
    <row r="108" spans="8:11" ht="15.75">
      <c r="H108" s="117"/>
      <c r="I108" s="115"/>
      <c r="J108" s="114"/>
      <c r="K108" s="114"/>
    </row>
    <row r="109" spans="8:11" ht="15.75">
      <c r="H109" s="118"/>
      <c r="I109" s="116"/>
      <c r="J109" s="113"/>
      <c r="K109" s="113"/>
    </row>
    <row r="110" spans="8:11" ht="15.75">
      <c r="H110" s="117"/>
      <c r="I110" s="115"/>
      <c r="J110" s="114"/>
      <c r="K110" s="114"/>
    </row>
    <row r="111" spans="8:11" ht="15.75">
      <c r="H111" s="118"/>
      <c r="I111" s="116"/>
      <c r="J111" s="113"/>
      <c r="K111" s="113"/>
    </row>
    <row r="112" spans="8:11" ht="15.75">
      <c r="H112" s="118"/>
      <c r="I112" s="116"/>
      <c r="J112" s="113"/>
      <c r="K112" s="113"/>
    </row>
  </sheetData>
  <sheetProtection/>
  <mergeCells count="6">
    <mergeCell ref="D1:G1"/>
    <mergeCell ref="F6:G6"/>
    <mergeCell ref="A3:G3"/>
    <mergeCell ref="A4:G4"/>
    <mergeCell ref="A6:B6"/>
    <mergeCell ref="A52:D52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83"/>
  <sheetViews>
    <sheetView zoomScale="120" zoomScaleNormal="120" zoomScaleSheetLayoutView="100" workbookViewId="0" topLeftCell="A34">
      <selection activeCell="E80" sqref="E80"/>
    </sheetView>
  </sheetViews>
  <sheetFormatPr defaultColWidth="9.00390625" defaultRowHeight="12.75"/>
  <cols>
    <col min="1" max="1" width="15.875" style="17" customWidth="1"/>
    <col min="2" max="2" width="56.125" style="17" customWidth="1"/>
    <col min="3" max="3" width="12.125" style="17" customWidth="1"/>
    <col min="4" max="4" width="11.50390625" style="108" customWidth="1"/>
    <col min="5" max="5" width="9.00390625" style="1" customWidth="1"/>
    <col min="6" max="6" width="9.375" style="1" customWidth="1"/>
    <col min="7" max="7" width="9.375" style="145" customWidth="1"/>
    <col min="8" max="16384" width="9.375" style="1" customWidth="1"/>
  </cols>
  <sheetData>
    <row r="1" spans="1:7" ht="15.75">
      <c r="A1" s="1"/>
      <c r="C1" s="247" t="s">
        <v>325</v>
      </c>
      <c r="D1" s="247"/>
      <c r="E1" s="247"/>
      <c r="F1" s="247"/>
      <c r="G1" s="247"/>
    </row>
    <row r="2" spans="1:4" ht="15.75">
      <c r="A2" s="1"/>
      <c r="B2" s="88"/>
      <c r="C2" s="88"/>
      <c r="D2" s="101"/>
    </row>
    <row r="3" spans="1:7" ht="15.75">
      <c r="A3" s="249" t="s">
        <v>215</v>
      </c>
      <c r="B3" s="249"/>
      <c r="C3" s="249"/>
      <c r="D3" s="249"/>
      <c r="E3" s="249"/>
      <c r="F3" s="249"/>
      <c r="G3" s="249"/>
    </row>
    <row r="4" spans="1:7" ht="15.75">
      <c r="A4" s="249" t="s">
        <v>276</v>
      </c>
      <c r="B4" s="249"/>
      <c r="C4" s="249"/>
      <c r="D4" s="249"/>
      <c r="E4" s="249"/>
      <c r="F4" s="249"/>
      <c r="G4" s="249"/>
    </row>
    <row r="6" spans="1:7" ht="15.75" customHeight="1">
      <c r="A6" s="250"/>
      <c r="B6" s="250"/>
      <c r="C6" s="36"/>
      <c r="G6" s="82" t="s">
        <v>0</v>
      </c>
    </row>
    <row r="7" spans="1:7" ht="24" customHeight="1">
      <c r="A7" s="40" t="s">
        <v>1</v>
      </c>
      <c r="B7" s="40" t="s">
        <v>2</v>
      </c>
      <c r="C7" s="40" t="s">
        <v>214</v>
      </c>
      <c r="D7" s="40" t="s">
        <v>277</v>
      </c>
      <c r="E7" s="40" t="s">
        <v>292</v>
      </c>
      <c r="F7" s="40" t="s">
        <v>328</v>
      </c>
      <c r="G7" s="124" t="s">
        <v>293</v>
      </c>
    </row>
    <row r="8" spans="1:7" s="75" customFormat="1" ht="11.25">
      <c r="A8" s="80">
        <v>1</v>
      </c>
      <c r="B8" s="80">
        <v>2</v>
      </c>
      <c r="C8" s="81">
        <v>3</v>
      </c>
      <c r="D8" s="80">
        <v>4</v>
      </c>
      <c r="E8" s="80">
        <v>5</v>
      </c>
      <c r="F8" s="81">
        <v>6</v>
      </c>
      <c r="G8" s="144">
        <v>7</v>
      </c>
    </row>
    <row r="9" spans="1:7" s="76" customFormat="1" ht="12" customHeight="1">
      <c r="A9" s="40" t="s">
        <v>123</v>
      </c>
      <c r="B9" s="41" t="s">
        <v>68</v>
      </c>
      <c r="C9" s="42"/>
      <c r="D9" s="77">
        <f>D10+D21+D28+D38</f>
        <v>7981</v>
      </c>
      <c r="E9" s="77">
        <f>E10+E21+E28+E38</f>
        <v>7981</v>
      </c>
      <c r="F9" s="77">
        <f>F10+F21+F28+F38</f>
        <v>5991</v>
      </c>
      <c r="G9" s="147">
        <f>F9/E9*100</f>
        <v>75.06578123042226</v>
      </c>
    </row>
    <row r="10" spans="1:7" s="2" customFormat="1" ht="12" customHeight="1">
      <c r="A10" s="32" t="s">
        <v>175</v>
      </c>
      <c r="B10" s="32" t="s">
        <v>132</v>
      </c>
      <c r="C10" s="32" t="s">
        <v>93</v>
      </c>
      <c r="D10" s="102">
        <f>D18+D11</f>
        <v>0</v>
      </c>
      <c r="E10" s="102">
        <f>E18+E11</f>
        <v>0</v>
      </c>
      <c r="F10" s="102">
        <f>F18+F11</f>
        <v>0</v>
      </c>
      <c r="G10" s="148"/>
    </row>
    <row r="11" spans="1:7" s="2" customFormat="1" ht="12" customHeight="1">
      <c r="A11" s="38" t="s">
        <v>124</v>
      </c>
      <c r="B11" s="31" t="s">
        <v>125</v>
      </c>
      <c r="C11" s="31" t="s">
        <v>89</v>
      </c>
      <c r="D11" s="103">
        <f>SUM(D12:D17)</f>
        <v>0</v>
      </c>
      <c r="E11" s="103">
        <f>SUM(E12:E17)</f>
        <v>0</v>
      </c>
      <c r="F11" s="103">
        <f>SUM(F12:F17)</f>
        <v>0</v>
      </c>
      <c r="G11" s="148"/>
    </row>
    <row r="12" spans="1:7" s="2" customFormat="1" ht="12" customHeight="1">
      <c r="A12" s="35" t="s">
        <v>126</v>
      </c>
      <c r="B12" s="33" t="s">
        <v>78</v>
      </c>
      <c r="C12" s="30" t="s">
        <v>77</v>
      </c>
      <c r="D12" s="104"/>
      <c r="E12" s="104"/>
      <c r="F12" s="104"/>
      <c r="G12" s="148"/>
    </row>
    <row r="13" spans="1:7" s="3" customFormat="1" ht="12" customHeight="1">
      <c r="A13" s="35" t="s">
        <v>127</v>
      </c>
      <c r="B13" s="30" t="s">
        <v>80</v>
      </c>
      <c r="C13" s="30" t="s">
        <v>79</v>
      </c>
      <c r="D13" s="103"/>
      <c r="E13" s="103"/>
      <c r="F13" s="103"/>
      <c r="G13" s="149"/>
    </row>
    <row r="14" spans="1:7" s="3" customFormat="1" ht="12" customHeight="1">
      <c r="A14" s="35" t="s">
        <v>128</v>
      </c>
      <c r="B14" s="30" t="s">
        <v>82</v>
      </c>
      <c r="C14" s="30" t="s">
        <v>81</v>
      </c>
      <c r="D14" s="103"/>
      <c r="E14" s="103"/>
      <c r="F14" s="103"/>
      <c r="G14" s="149"/>
    </row>
    <row r="15" spans="1:7" s="3" customFormat="1" ht="12" customHeight="1">
      <c r="A15" s="35" t="s">
        <v>129</v>
      </c>
      <c r="B15" s="30" t="s">
        <v>84</v>
      </c>
      <c r="C15" s="30" t="s">
        <v>83</v>
      </c>
      <c r="D15" s="103"/>
      <c r="E15" s="103"/>
      <c r="F15" s="103"/>
      <c r="G15" s="149"/>
    </row>
    <row r="16" spans="1:7" s="3" customFormat="1" ht="12" customHeight="1">
      <c r="A16" s="35" t="s">
        <v>130</v>
      </c>
      <c r="B16" s="30" t="s">
        <v>86</v>
      </c>
      <c r="C16" s="30" t="s">
        <v>85</v>
      </c>
      <c r="D16" s="103"/>
      <c r="E16" s="103"/>
      <c r="F16" s="103"/>
      <c r="G16" s="149"/>
    </row>
    <row r="17" spans="1:7" s="3" customFormat="1" ht="12" customHeight="1">
      <c r="A17" s="35" t="s">
        <v>131</v>
      </c>
      <c r="B17" s="30" t="s">
        <v>88</v>
      </c>
      <c r="C17" s="30" t="s">
        <v>87</v>
      </c>
      <c r="D17" s="103"/>
      <c r="E17" s="103"/>
      <c r="F17" s="103"/>
      <c r="G17" s="149"/>
    </row>
    <row r="18" spans="1:7" s="3" customFormat="1" ht="12" customHeight="1">
      <c r="A18" s="38" t="s">
        <v>134</v>
      </c>
      <c r="B18" s="31" t="s">
        <v>92</v>
      </c>
      <c r="C18" s="31" t="s">
        <v>91</v>
      </c>
      <c r="D18" s="105">
        <f>SUM(D19:D20)</f>
        <v>0</v>
      </c>
      <c r="E18" s="105">
        <f>SUM(E19:E20)</f>
        <v>0</v>
      </c>
      <c r="F18" s="105">
        <f>SUM(F19:F20)</f>
        <v>0</v>
      </c>
      <c r="G18" s="149"/>
    </row>
    <row r="19" spans="1:7" s="37" customFormat="1" ht="12" customHeight="1">
      <c r="A19" s="35" t="s">
        <v>135</v>
      </c>
      <c r="B19" s="39" t="s">
        <v>139</v>
      </c>
      <c r="C19" s="39" t="s">
        <v>136</v>
      </c>
      <c r="D19" s="105"/>
      <c r="E19" s="105"/>
      <c r="F19" s="105"/>
      <c r="G19" s="150"/>
    </row>
    <row r="20" spans="1:7" s="3" customFormat="1" ht="12" customHeight="1">
      <c r="A20" s="35" t="s">
        <v>137</v>
      </c>
      <c r="B20" s="30" t="s">
        <v>138</v>
      </c>
      <c r="C20" s="31" t="s">
        <v>90</v>
      </c>
      <c r="D20" s="103"/>
      <c r="E20" s="103"/>
      <c r="F20" s="103"/>
      <c r="G20" s="149"/>
    </row>
    <row r="21" spans="1:7" s="3" customFormat="1" ht="12" customHeight="1">
      <c r="A21" s="34" t="s">
        <v>176</v>
      </c>
      <c r="B21" s="32" t="s">
        <v>34</v>
      </c>
      <c r="C21" s="32" t="s">
        <v>100</v>
      </c>
      <c r="D21" s="103">
        <f>D22+D23+D27</f>
        <v>0</v>
      </c>
      <c r="E21" s="103">
        <f>E22+E23+E27</f>
        <v>0</v>
      </c>
      <c r="F21" s="103">
        <f>F22+F23+F27</f>
        <v>0</v>
      </c>
      <c r="G21" s="149"/>
    </row>
    <row r="22" spans="1:7" s="3" customFormat="1" ht="12" customHeight="1">
      <c r="A22" s="38" t="s">
        <v>143</v>
      </c>
      <c r="B22" s="31" t="s">
        <v>166</v>
      </c>
      <c r="C22" s="31" t="s">
        <v>140</v>
      </c>
      <c r="D22" s="103"/>
      <c r="E22" s="103"/>
      <c r="F22" s="103"/>
      <c r="G22" s="149"/>
    </row>
    <row r="23" spans="1:7" s="3" customFormat="1" ht="12" customHeight="1">
      <c r="A23" s="38" t="s">
        <v>142</v>
      </c>
      <c r="B23" s="31" t="s">
        <v>99</v>
      </c>
      <c r="C23" s="31" t="s">
        <v>98</v>
      </c>
      <c r="D23" s="103">
        <f>SUM(D24:D26)</f>
        <v>0</v>
      </c>
      <c r="E23" s="103">
        <f>SUM(E24:E26)</f>
        <v>0</v>
      </c>
      <c r="F23" s="103">
        <f>SUM(F24:F26)</f>
        <v>0</v>
      </c>
      <c r="G23" s="149"/>
    </row>
    <row r="24" spans="1:7" s="3" customFormat="1" ht="12" customHeight="1">
      <c r="A24" s="35" t="s">
        <v>168</v>
      </c>
      <c r="B24" s="30" t="s">
        <v>95</v>
      </c>
      <c r="C24" s="31" t="s">
        <v>163</v>
      </c>
      <c r="D24" s="103"/>
      <c r="E24" s="103"/>
      <c r="F24" s="103"/>
      <c r="G24" s="149"/>
    </row>
    <row r="25" spans="1:7" s="3" customFormat="1" ht="12" customHeight="1">
      <c r="A25" s="35" t="s">
        <v>169</v>
      </c>
      <c r="B25" s="30" t="s">
        <v>96</v>
      </c>
      <c r="C25" s="31" t="s">
        <v>164</v>
      </c>
      <c r="D25" s="103"/>
      <c r="E25" s="103"/>
      <c r="F25" s="103"/>
      <c r="G25" s="149"/>
    </row>
    <row r="26" spans="1:7" s="3" customFormat="1" ht="12" customHeight="1">
      <c r="A26" s="35" t="s">
        <v>170</v>
      </c>
      <c r="B26" s="30" t="s">
        <v>97</v>
      </c>
      <c r="C26" s="31" t="s">
        <v>165</v>
      </c>
      <c r="D26" s="103"/>
      <c r="E26" s="103"/>
      <c r="F26" s="103"/>
      <c r="G26" s="149"/>
    </row>
    <row r="27" spans="1:7" s="3" customFormat="1" ht="12" customHeight="1">
      <c r="A27" s="38" t="s">
        <v>144</v>
      </c>
      <c r="B27" s="31" t="s">
        <v>167</v>
      </c>
      <c r="C27" s="31" t="s">
        <v>141</v>
      </c>
      <c r="D27" s="103"/>
      <c r="E27" s="103"/>
      <c r="F27" s="103"/>
      <c r="G27" s="149"/>
    </row>
    <row r="28" spans="1:7" s="3" customFormat="1" ht="12" customHeight="1">
      <c r="A28" s="34" t="s">
        <v>177</v>
      </c>
      <c r="B28" s="32" t="s">
        <v>68</v>
      </c>
      <c r="C28" s="32" t="s">
        <v>111</v>
      </c>
      <c r="D28" s="102">
        <f>SUM(D29:D37)</f>
        <v>7981</v>
      </c>
      <c r="E28" s="102">
        <f>SUM(E29:E37)</f>
        <v>7981</v>
      </c>
      <c r="F28" s="102">
        <f>SUM(F29:F37)</f>
        <v>5991</v>
      </c>
      <c r="G28" s="151">
        <f>F28/E28*100</f>
        <v>75.06578123042226</v>
      </c>
    </row>
    <row r="29" spans="1:7" s="3" customFormat="1" ht="12" customHeight="1">
      <c r="A29" s="38" t="s">
        <v>149</v>
      </c>
      <c r="B29" s="31" t="s">
        <v>7</v>
      </c>
      <c r="C29" s="31" t="s">
        <v>145</v>
      </c>
      <c r="D29" s="104"/>
      <c r="E29" s="104"/>
      <c r="F29" s="104"/>
      <c r="G29" s="149"/>
    </row>
    <row r="30" spans="1:7" s="3" customFormat="1" ht="12" customHeight="1">
      <c r="A30" s="38" t="s">
        <v>150</v>
      </c>
      <c r="B30" s="31" t="s">
        <v>8</v>
      </c>
      <c r="C30" s="31" t="s">
        <v>101</v>
      </c>
      <c r="D30" s="103"/>
      <c r="E30" s="103"/>
      <c r="F30" s="103"/>
      <c r="G30" s="149"/>
    </row>
    <row r="31" spans="1:7" s="3" customFormat="1" ht="12" customHeight="1">
      <c r="A31" s="38" t="s">
        <v>151</v>
      </c>
      <c r="B31" s="31" t="s">
        <v>103</v>
      </c>
      <c r="C31" s="31" t="s">
        <v>102</v>
      </c>
      <c r="D31" s="103"/>
      <c r="E31" s="103"/>
      <c r="F31" s="103"/>
      <c r="G31" s="149"/>
    </row>
    <row r="32" spans="1:7" s="3" customFormat="1" ht="12" customHeight="1">
      <c r="A32" s="38" t="s">
        <v>152</v>
      </c>
      <c r="B32" s="31" t="s">
        <v>9</v>
      </c>
      <c r="C32" s="31" t="s">
        <v>104</v>
      </c>
      <c r="D32" s="103"/>
      <c r="E32" s="103"/>
      <c r="F32" s="103"/>
      <c r="G32" s="149"/>
    </row>
    <row r="33" spans="1:7" s="3" customFormat="1" ht="12" customHeight="1">
      <c r="A33" s="38" t="s">
        <v>153</v>
      </c>
      <c r="B33" s="31" t="s">
        <v>105</v>
      </c>
      <c r="C33" s="31" t="s">
        <v>146</v>
      </c>
      <c r="D33" s="103">
        <v>6400</v>
      </c>
      <c r="E33" s="103">
        <v>6400</v>
      </c>
      <c r="F33" s="103">
        <v>4785</v>
      </c>
      <c r="G33" s="148">
        <f>F33/E33*100</f>
        <v>74.765625</v>
      </c>
    </row>
    <row r="34" spans="1:7" s="3" customFormat="1" ht="12" customHeight="1">
      <c r="A34" s="38" t="s">
        <v>154</v>
      </c>
      <c r="B34" s="31" t="s">
        <v>107</v>
      </c>
      <c r="C34" s="31" t="s">
        <v>106</v>
      </c>
      <c r="D34" s="103">
        <v>1580</v>
      </c>
      <c r="E34" s="103">
        <v>1580</v>
      </c>
      <c r="F34" s="103">
        <v>1204</v>
      </c>
      <c r="G34" s="148">
        <f>F34/E34*100</f>
        <v>76.20253164556962</v>
      </c>
    </row>
    <row r="35" spans="1:7" s="3" customFormat="1" ht="12" customHeight="1">
      <c r="A35" s="38" t="s">
        <v>155</v>
      </c>
      <c r="B35" s="31" t="s">
        <v>109</v>
      </c>
      <c r="C35" s="31" t="s">
        <v>108</v>
      </c>
      <c r="D35" s="103"/>
      <c r="E35" s="103"/>
      <c r="F35" s="103"/>
      <c r="G35" s="149"/>
    </row>
    <row r="36" spans="1:7" s="3" customFormat="1" ht="12" customHeight="1">
      <c r="A36" s="38" t="s">
        <v>156</v>
      </c>
      <c r="B36" s="31" t="s">
        <v>10</v>
      </c>
      <c r="C36" s="31" t="s">
        <v>147</v>
      </c>
      <c r="D36" s="103">
        <v>1</v>
      </c>
      <c r="E36" s="103">
        <v>1</v>
      </c>
      <c r="F36" s="103"/>
      <c r="G36" s="149"/>
    </row>
    <row r="37" spans="1:7" s="3" customFormat="1" ht="12" customHeight="1">
      <c r="A37" s="38" t="s">
        <v>157</v>
      </c>
      <c r="B37" s="31" t="s">
        <v>110</v>
      </c>
      <c r="C37" s="31" t="s">
        <v>148</v>
      </c>
      <c r="D37" s="103"/>
      <c r="E37" s="103"/>
      <c r="F37" s="103">
        <v>2</v>
      </c>
      <c r="G37" s="149"/>
    </row>
    <row r="38" spans="1:7" s="3" customFormat="1" ht="12" customHeight="1">
      <c r="A38" s="34" t="s">
        <v>178</v>
      </c>
      <c r="B38" s="32" t="s">
        <v>114</v>
      </c>
      <c r="C38" s="32" t="s">
        <v>113</v>
      </c>
      <c r="D38" s="103">
        <v>0</v>
      </c>
      <c r="E38" s="103">
        <v>0</v>
      </c>
      <c r="F38" s="103">
        <v>0</v>
      </c>
      <c r="G38" s="149"/>
    </row>
    <row r="39" spans="1:7" s="3" customFormat="1" ht="12" customHeight="1">
      <c r="A39" s="38"/>
      <c r="B39" s="31"/>
      <c r="C39" s="31"/>
      <c r="D39" s="103"/>
      <c r="E39" s="103"/>
      <c r="F39" s="103"/>
      <c r="G39" s="149"/>
    </row>
    <row r="40" spans="1:7" s="3" customFormat="1" ht="12" customHeight="1">
      <c r="A40" s="40" t="s">
        <v>158</v>
      </c>
      <c r="B40" s="41" t="s">
        <v>56</v>
      </c>
      <c r="C40" s="42"/>
      <c r="D40" s="77">
        <f>SUM(D41:D43)</f>
        <v>0</v>
      </c>
      <c r="E40" s="77">
        <f>SUM(E41:E43)</f>
        <v>0</v>
      </c>
      <c r="F40" s="77">
        <f>SUM(F41:F43)</f>
        <v>0</v>
      </c>
      <c r="G40" s="149"/>
    </row>
    <row r="41" spans="1:7" s="3" customFormat="1" ht="12" customHeight="1">
      <c r="A41" s="34" t="s">
        <v>159</v>
      </c>
      <c r="B41" s="32" t="s">
        <v>162</v>
      </c>
      <c r="C41" s="32" t="s">
        <v>94</v>
      </c>
      <c r="D41" s="103">
        <v>0</v>
      </c>
      <c r="E41" s="103">
        <v>0</v>
      </c>
      <c r="F41" s="103">
        <v>0</v>
      </c>
      <c r="G41" s="149"/>
    </row>
    <row r="42" spans="1:7" s="3" customFormat="1" ht="12" customHeight="1">
      <c r="A42" s="34" t="s">
        <v>160</v>
      </c>
      <c r="B42" s="32" t="s">
        <v>56</v>
      </c>
      <c r="C42" s="32" t="s">
        <v>112</v>
      </c>
      <c r="D42" s="103">
        <v>0</v>
      </c>
      <c r="E42" s="103">
        <v>0</v>
      </c>
      <c r="F42" s="103">
        <v>0</v>
      </c>
      <c r="G42" s="149"/>
    </row>
    <row r="43" spans="1:7" s="3" customFormat="1" ht="12" customHeight="1">
      <c r="A43" s="34" t="s">
        <v>161</v>
      </c>
      <c r="B43" s="32" t="s">
        <v>116</v>
      </c>
      <c r="C43" s="32" t="s">
        <v>115</v>
      </c>
      <c r="D43" s="103">
        <v>0</v>
      </c>
      <c r="E43" s="103">
        <v>0</v>
      </c>
      <c r="F43" s="103">
        <v>0</v>
      </c>
      <c r="G43" s="149"/>
    </row>
    <row r="44" spans="1:7" s="3" customFormat="1" ht="12" customHeight="1">
      <c r="A44" s="33"/>
      <c r="B44" s="30"/>
      <c r="C44" s="30"/>
      <c r="D44" s="77">
        <v>0</v>
      </c>
      <c r="E44" s="77">
        <v>0</v>
      </c>
      <c r="F44" s="77">
        <v>0</v>
      </c>
      <c r="G44" s="149"/>
    </row>
    <row r="45" spans="1:7" s="3" customFormat="1" ht="12" customHeight="1">
      <c r="A45" s="71"/>
      <c r="B45" s="43" t="s">
        <v>118</v>
      </c>
      <c r="C45" s="43" t="s">
        <v>117</v>
      </c>
      <c r="D45" s="143">
        <f>D40+D9</f>
        <v>7981</v>
      </c>
      <c r="E45" s="143">
        <f>E40+E9</f>
        <v>7981</v>
      </c>
      <c r="F45" s="143">
        <f>F40+F9</f>
        <v>5991</v>
      </c>
      <c r="G45" s="147">
        <f aca="true" t="shared" si="0" ref="G45:G50">F45/E45*100</f>
        <v>75.06578123042226</v>
      </c>
    </row>
    <row r="46" spans="1:7" s="72" customFormat="1" ht="12" customHeight="1">
      <c r="A46" s="33"/>
      <c r="B46" s="30"/>
      <c r="C46" s="30"/>
      <c r="D46" s="103">
        <v>0</v>
      </c>
      <c r="E46" s="103">
        <v>0</v>
      </c>
      <c r="F46" s="103">
        <v>0</v>
      </c>
      <c r="G46" s="148"/>
    </row>
    <row r="47" spans="1:7" s="3" customFormat="1" ht="12" customHeight="1">
      <c r="A47" s="45" t="s">
        <v>67</v>
      </c>
      <c r="B47" s="44" t="s">
        <v>69</v>
      </c>
      <c r="C47" s="44" t="s">
        <v>121</v>
      </c>
      <c r="D47" s="143">
        <f>SUM(D48:D49)</f>
        <v>16795</v>
      </c>
      <c r="E47" s="143">
        <f>SUM(E48:E49)</f>
        <v>16795</v>
      </c>
      <c r="F47" s="143">
        <f>SUM(F48:F49)</f>
        <v>13374</v>
      </c>
      <c r="G47" s="147">
        <f t="shared" si="0"/>
        <v>79.63084251265258</v>
      </c>
    </row>
    <row r="48" spans="1:7" s="3" customFormat="1" ht="12" customHeight="1">
      <c r="A48" s="33" t="s">
        <v>171</v>
      </c>
      <c r="B48" s="30" t="s">
        <v>120</v>
      </c>
      <c r="C48" s="30" t="s">
        <v>119</v>
      </c>
      <c r="D48" s="103">
        <v>179</v>
      </c>
      <c r="E48" s="103">
        <v>179</v>
      </c>
      <c r="F48" s="103">
        <v>179</v>
      </c>
      <c r="G48" s="148">
        <f t="shared" si="0"/>
        <v>100</v>
      </c>
    </row>
    <row r="49" spans="1:7" s="3" customFormat="1" ht="12" customHeight="1">
      <c r="A49" s="33"/>
      <c r="B49" s="30" t="s">
        <v>216</v>
      </c>
      <c r="C49" s="30" t="s">
        <v>217</v>
      </c>
      <c r="D49" s="103">
        <v>16616</v>
      </c>
      <c r="E49" s="103">
        <v>16616</v>
      </c>
      <c r="F49" s="103">
        <v>13195</v>
      </c>
      <c r="G49" s="148">
        <f t="shared" si="0"/>
        <v>79.41141068849302</v>
      </c>
    </row>
    <row r="50" spans="1:7" s="3" customFormat="1" ht="12" customHeight="1">
      <c r="A50" s="71"/>
      <c r="B50" s="43" t="s">
        <v>172</v>
      </c>
      <c r="C50" s="43" t="s">
        <v>122</v>
      </c>
      <c r="D50" s="77">
        <f>D45+D47</f>
        <v>24776</v>
      </c>
      <c r="E50" s="77">
        <f>E45+E47</f>
        <v>24776</v>
      </c>
      <c r="F50" s="77">
        <f>F45+F47</f>
        <v>19365</v>
      </c>
      <c r="G50" s="147">
        <f t="shared" si="0"/>
        <v>78.16031643525993</v>
      </c>
    </row>
    <row r="51" spans="1:7" s="72" customFormat="1" ht="12" customHeight="1">
      <c r="A51" s="251"/>
      <c r="B51" s="251"/>
      <c r="C51" s="251"/>
      <c r="D51" s="251"/>
      <c r="G51" s="146"/>
    </row>
    <row r="52" spans="1:4" ht="16.5" customHeight="1">
      <c r="A52" s="253"/>
      <c r="B52" s="253"/>
      <c r="C52" s="48"/>
      <c r="D52" s="79"/>
    </row>
    <row r="53" spans="1:7" s="4" customFormat="1" ht="24" customHeight="1">
      <c r="A53" s="40" t="s">
        <v>1</v>
      </c>
      <c r="B53" s="40" t="s">
        <v>14</v>
      </c>
      <c r="C53" s="40" t="s">
        <v>214</v>
      </c>
      <c r="D53" s="40" t="s">
        <v>277</v>
      </c>
      <c r="E53" s="40" t="s">
        <v>292</v>
      </c>
      <c r="F53" s="40" t="s">
        <v>328</v>
      </c>
      <c r="G53" s="124" t="s">
        <v>293</v>
      </c>
    </row>
    <row r="54" spans="1:7" s="75" customFormat="1" ht="11.25">
      <c r="A54" s="80">
        <v>1</v>
      </c>
      <c r="B54" s="80">
        <v>2</v>
      </c>
      <c r="C54" s="80">
        <v>3</v>
      </c>
      <c r="D54" s="80">
        <v>4</v>
      </c>
      <c r="E54" s="80">
        <v>5</v>
      </c>
      <c r="F54" s="81">
        <v>6</v>
      </c>
      <c r="G54" s="144">
        <v>7</v>
      </c>
    </row>
    <row r="55" spans="1:7" s="2" customFormat="1" ht="12" customHeight="1">
      <c r="A55" s="55" t="s">
        <v>123</v>
      </c>
      <c r="B55" s="57" t="s">
        <v>212</v>
      </c>
      <c r="C55" s="56"/>
      <c r="D55" s="77">
        <f>SUM(D56:D60)</f>
        <v>24649</v>
      </c>
      <c r="E55" s="77">
        <f>SUM(E56:E60)</f>
        <v>24649</v>
      </c>
      <c r="F55" s="77">
        <f>SUM(F56:F60)</f>
        <v>17893</v>
      </c>
      <c r="G55" s="130">
        <f>F55/E55*100</f>
        <v>72.59118016958091</v>
      </c>
    </row>
    <row r="56" spans="1:7" ht="12" customHeight="1">
      <c r="A56" s="58" t="s">
        <v>175</v>
      </c>
      <c r="B56" s="59" t="s">
        <v>15</v>
      </c>
      <c r="C56" s="59" t="s">
        <v>173</v>
      </c>
      <c r="D56" s="102">
        <v>11028</v>
      </c>
      <c r="E56" s="102">
        <v>11028</v>
      </c>
      <c r="F56" s="102">
        <v>8210</v>
      </c>
      <c r="G56" s="131">
        <f>F56/E56*100</f>
        <v>74.4468625317374</v>
      </c>
    </row>
    <row r="57" spans="1:7" ht="12" customHeight="1">
      <c r="A57" s="58" t="s">
        <v>176</v>
      </c>
      <c r="B57" s="59" t="s">
        <v>16</v>
      </c>
      <c r="C57" s="59" t="s">
        <v>174</v>
      </c>
      <c r="D57" s="102">
        <v>2461</v>
      </c>
      <c r="E57" s="102">
        <v>2461</v>
      </c>
      <c r="F57" s="102">
        <v>1702</v>
      </c>
      <c r="G57" s="131">
        <f>F57/E57*100</f>
        <v>69.1588785046729</v>
      </c>
    </row>
    <row r="58" spans="1:7" ht="12" customHeight="1">
      <c r="A58" s="58" t="s">
        <v>177</v>
      </c>
      <c r="B58" s="59" t="s">
        <v>17</v>
      </c>
      <c r="C58" s="59" t="s">
        <v>183</v>
      </c>
      <c r="D58" s="102">
        <v>11160</v>
      </c>
      <c r="E58" s="102">
        <v>11160</v>
      </c>
      <c r="F58" s="102">
        <v>7981</v>
      </c>
      <c r="G58" s="131">
        <f>F58/E58*100</f>
        <v>71.51433691756273</v>
      </c>
    </row>
    <row r="59" spans="1:7" ht="12" customHeight="1">
      <c r="A59" s="58" t="s">
        <v>178</v>
      </c>
      <c r="B59" s="59" t="s">
        <v>18</v>
      </c>
      <c r="C59" s="59" t="s">
        <v>184</v>
      </c>
      <c r="D59" s="102"/>
      <c r="E59" s="102"/>
      <c r="F59" s="102"/>
      <c r="G59" s="152"/>
    </row>
    <row r="60" spans="1:7" ht="12" customHeight="1">
      <c r="A60" s="58" t="s">
        <v>179</v>
      </c>
      <c r="B60" s="59" t="s">
        <v>19</v>
      </c>
      <c r="C60" s="59" t="s">
        <v>185</v>
      </c>
      <c r="D60" s="102">
        <f>SUM(D61:D64)</f>
        <v>0</v>
      </c>
      <c r="E60" s="102">
        <f>SUM(E61:E64)</f>
        <v>0</v>
      </c>
      <c r="F60" s="102">
        <f>SUM(F61:F64)</f>
        <v>0</v>
      </c>
      <c r="G60" s="152"/>
    </row>
    <row r="61" spans="1:7" ht="12" customHeight="1">
      <c r="A61" s="67" t="s">
        <v>190</v>
      </c>
      <c r="B61" s="68" t="s">
        <v>180</v>
      </c>
      <c r="C61" s="51" t="s">
        <v>186</v>
      </c>
      <c r="D61" s="105"/>
      <c r="E61" s="105"/>
      <c r="F61" s="105"/>
      <c r="G61" s="152"/>
    </row>
    <row r="62" spans="1:7" ht="12" customHeight="1">
      <c r="A62" s="67" t="s">
        <v>191</v>
      </c>
      <c r="B62" s="51" t="s">
        <v>182</v>
      </c>
      <c r="C62" s="69" t="s">
        <v>187</v>
      </c>
      <c r="D62" s="106"/>
      <c r="E62" s="106"/>
      <c r="F62" s="106"/>
      <c r="G62" s="152"/>
    </row>
    <row r="63" spans="1:7" ht="12" customHeight="1">
      <c r="A63" s="67" t="s">
        <v>192</v>
      </c>
      <c r="B63" s="68" t="s">
        <v>181</v>
      </c>
      <c r="C63" s="69" t="s">
        <v>188</v>
      </c>
      <c r="D63" s="106"/>
      <c r="E63" s="106"/>
      <c r="F63" s="106"/>
      <c r="G63" s="152"/>
    </row>
    <row r="64" spans="1:7" ht="12" customHeight="1">
      <c r="A64" s="67" t="s">
        <v>193</v>
      </c>
      <c r="B64" s="51" t="s">
        <v>35</v>
      </c>
      <c r="C64" s="70" t="s">
        <v>189</v>
      </c>
      <c r="D64" s="105"/>
      <c r="E64" s="105"/>
      <c r="F64" s="105"/>
      <c r="G64" s="152"/>
    </row>
    <row r="65" spans="1:7" ht="12" customHeight="1">
      <c r="A65" s="50"/>
      <c r="B65" s="46"/>
      <c r="C65" s="49"/>
      <c r="D65" s="103"/>
      <c r="E65" s="103"/>
      <c r="F65" s="103"/>
      <c r="G65" s="152"/>
    </row>
    <row r="66" spans="1:7" ht="12" customHeight="1">
      <c r="A66" s="55" t="s">
        <v>158</v>
      </c>
      <c r="B66" s="56" t="s">
        <v>213</v>
      </c>
      <c r="C66" s="56"/>
      <c r="D66" s="77">
        <f>+D67+D68+D69</f>
        <v>127</v>
      </c>
      <c r="E66" s="77">
        <f>+E67+E68+E69</f>
        <v>127</v>
      </c>
      <c r="F66" s="77"/>
      <c r="G66" s="130">
        <f>F66/E66*100</f>
        <v>0</v>
      </c>
    </row>
    <row r="67" spans="1:7" ht="12" customHeight="1">
      <c r="A67" s="58" t="s">
        <v>159</v>
      </c>
      <c r="B67" s="63" t="s">
        <v>20</v>
      </c>
      <c r="C67" s="59" t="s">
        <v>194</v>
      </c>
      <c r="D67" s="102">
        <v>127</v>
      </c>
      <c r="E67" s="102">
        <v>127</v>
      </c>
      <c r="F67" s="102"/>
      <c r="G67" s="131">
        <f>F67/E67*100</f>
        <v>0</v>
      </c>
    </row>
    <row r="68" spans="1:7" s="47" customFormat="1" ht="12" customHeight="1">
      <c r="A68" s="58" t="s">
        <v>160</v>
      </c>
      <c r="B68" s="63" t="s">
        <v>21</v>
      </c>
      <c r="C68" s="59" t="s">
        <v>195</v>
      </c>
      <c r="D68" s="102"/>
      <c r="E68" s="102"/>
      <c r="F68" s="102"/>
      <c r="G68" s="153"/>
    </row>
    <row r="69" spans="1:7" s="47" customFormat="1" ht="12" customHeight="1">
      <c r="A69" s="58" t="s">
        <v>161</v>
      </c>
      <c r="B69" s="64" t="s">
        <v>22</v>
      </c>
      <c r="C69" s="83" t="s">
        <v>196</v>
      </c>
      <c r="D69" s="102"/>
      <c r="E69" s="102"/>
      <c r="F69" s="102"/>
      <c r="G69" s="153"/>
    </row>
    <row r="70" spans="1:7" s="47" customFormat="1" ht="12" customHeight="1">
      <c r="A70" s="60"/>
      <c r="B70" s="61"/>
      <c r="C70" s="84"/>
      <c r="D70" s="103"/>
      <c r="E70" s="103"/>
      <c r="F70" s="103"/>
      <c r="G70" s="153"/>
    </row>
    <row r="71" spans="1:7" ht="12" customHeight="1">
      <c r="A71" s="73"/>
      <c r="B71" s="73" t="s">
        <v>197</v>
      </c>
      <c r="C71" s="85"/>
      <c r="D71" s="77">
        <f>D55+D66</f>
        <v>24776</v>
      </c>
      <c r="E71" s="77">
        <f>E55+E66</f>
        <v>24776</v>
      </c>
      <c r="F71" s="77">
        <f>F55+F66</f>
        <v>17893</v>
      </c>
      <c r="G71" s="130">
        <f>F71/E71*100</f>
        <v>72.21908298353245</v>
      </c>
    </row>
    <row r="72" spans="1:7" s="18" customFormat="1" ht="12" customHeight="1">
      <c r="A72" s="54"/>
      <c r="B72" s="54"/>
      <c r="C72" s="53"/>
      <c r="D72" s="77"/>
      <c r="E72" s="77"/>
      <c r="F72" s="77"/>
      <c r="G72" s="154"/>
    </row>
    <row r="73" spans="1:7" ht="12" customHeight="1">
      <c r="A73" s="55" t="s">
        <v>67</v>
      </c>
      <c r="B73" s="55" t="s">
        <v>198</v>
      </c>
      <c r="C73" s="56" t="s">
        <v>201</v>
      </c>
      <c r="D73" s="87">
        <f>D74</f>
        <v>0</v>
      </c>
      <c r="E73" s="87">
        <f>E74</f>
        <v>0</v>
      </c>
      <c r="F73" s="87">
        <f>F74</f>
        <v>0</v>
      </c>
      <c r="G73" s="152"/>
    </row>
    <row r="74" spans="1:7" ht="12" customHeight="1">
      <c r="A74" s="63" t="s">
        <v>171</v>
      </c>
      <c r="B74" s="63" t="s">
        <v>200</v>
      </c>
      <c r="C74" s="59" t="s">
        <v>199</v>
      </c>
      <c r="D74" s="107">
        <f>SUM(D75:D78)</f>
        <v>0</v>
      </c>
      <c r="E74" s="107">
        <f>SUM(E75:E78)</f>
        <v>0</v>
      </c>
      <c r="F74" s="107">
        <f>SUM(F75:F78)</f>
        <v>0</v>
      </c>
      <c r="G74" s="152"/>
    </row>
    <row r="75" spans="1:7" s="47" customFormat="1" ht="12" customHeight="1">
      <c r="A75" s="38" t="s">
        <v>124</v>
      </c>
      <c r="B75" s="62" t="s">
        <v>202</v>
      </c>
      <c r="C75" s="51" t="s">
        <v>203</v>
      </c>
      <c r="D75" s="107"/>
      <c r="E75" s="107"/>
      <c r="F75" s="107"/>
      <c r="G75" s="153"/>
    </row>
    <row r="76" spans="1:7" ht="12" customHeight="1">
      <c r="A76" s="38" t="s">
        <v>134</v>
      </c>
      <c r="B76" s="62" t="s">
        <v>206</v>
      </c>
      <c r="C76" s="51" t="s">
        <v>207</v>
      </c>
      <c r="D76" s="105"/>
      <c r="E76" s="105"/>
      <c r="F76" s="105"/>
      <c r="G76" s="152"/>
    </row>
    <row r="77" spans="1:7" ht="12" customHeight="1">
      <c r="A77" s="38" t="s">
        <v>204</v>
      </c>
      <c r="B77" s="62" t="s">
        <v>25</v>
      </c>
      <c r="C77" s="51" t="s">
        <v>208</v>
      </c>
      <c r="D77" s="105"/>
      <c r="E77" s="105"/>
      <c r="F77" s="105"/>
      <c r="G77" s="152"/>
    </row>
    <row r="78" spans="1:7" ht="12" customHeight="1">
      <c r="A78" s="38" t="s">
        <v>205</v>
      </c>
      <c r="B78" s="62" t="s">
        <v>209</v>
      </c>
      <c r="C78" s="51" t="s">
        <v>210</v>
      </c>
      <c r="D78" s="105"/>
      <c r="E78" s="105"/>
      <c r="F78" s="105"/>
      <c r="G78" s="152"/>
    </row>
    <row r="79" spans="1:7" ht="12" customHeight="1">
      <c r="A79" s="66"/>
      <c r="B79" s="65"/>
      <c r="C79" s="52"/>
      <c r="D79" s="103"/>
      <c r="E79" s="103"/>
      <c r="F79" s="103"/>
      <c r="G79" s="152"/>
    </row>
    <row r="80" spans="1:7" ht="12" customHeight="1">
      <c r="A80" s="74"/>
      <c r="B80" s="74" t="s">
        <v>211</v>
      </c>
      <c r="C80" s="86"/>
      <c r="D80" s="87">
        <f>D71+D73</f>
        <v>24776</v>
      </c>
      <c r="E80" s="87">
        <f>E71+E73</f>
        <v>24776</v>
      </c>
      <c r="F80" s="87">
        <f>F71+F73</f>
        <v>17893</v>
      </c>
      <c r="G80" s="130">
        <f>F80/E80*100</f>
        <v>72.21908298353245</v>
      </c>
    </row>
    <row r="81" spans="1:7" s="72" customFormat="1" ht="12.75" customHeight="1">
      <c r="A81" s="17"/>
      <c r="B81" s="17"/>
      <c r="C81" s="17"/>
      <c r="D81" s="108"/>
      <c r="G81" s="146"/>
    </row>
    <row r="82" spans="1:4" ht="7.5" customHeight="1">
      <c r="A82" s="252"/>
      <c r="B82" s="252"/>
      <c r="C82" s="252"/>
      <c r="D82" s="252"/>
    </row>
    <row r="83" spans="1:4" ht="15.75">
      <c r="A83" s="1"/>
      <c r="B83" s="1"/>
      <c r="C83" s="1"/>
      <c r="D83" s="75"/>
    </row>
    <row r="84" ht="15" customHeight="1"/>
  </sheetData>
  <sheetProtection/>
  <mergeCells count="7">
    <mergeCell ref="C1:G1"/>
    <mergeCell ref="A3:G3"/>
    <mergeCell ref="A4:G4"/>
    <mergeCell ref="A82:D82"/>
    <mergeCell ref="A6:B6"/>
    <mergeCell ref="A51:D51"/>
    <mergeCell ref="A52:B52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83"/>
  <sheetViews>
    <sheetView zoomScale="120" zoomScaleNormal="120" zoomScaleSheetLayoutView="100" workbookViewId="0" topLeftCell="A31">
      <selection activeCell="F80" sqref="F80"/>
    </sheetView>
  </sheetViews>
  <sheetFormatPr defaultColWidth="9.00390625" defaultRowHeight="12.75"/>
  <cols>
    <col min="1" max="1" width="15.875" style="17" customWidth="1"/>
    <col min="2" max="2" width="56.125" style="17" customWidth="1"/>
    <col min="3" max="3" width="12.125" style="142" customWidth="1"/>
    <col min="4" max="4" width="11.125" style="108" customWidth="1"/>
    <col min="5" max="5" width="9.625" style="1" customWidth="1"/>
    <col min="6" max="6" width="9.375" style="1" customWidth="1"/>
    <col min="7" max="7" width="9.375" style="123" customWidth="1"/>
    <col min="8" max="8" width="9.375" style="1" customWidth="1"/>
    <col min="9" max="9" width="10.50390625" style="1" bestFit="1" customWidth="1"/>
    <col min="10" max="16384" width="9.375" style="1" customWidth="1"/>
  </cols>
  <sheetData>
    <row r="1" spans="1:9" ht="15.75">
      <c r="A1" s="1"/>
      <c r="C1" s="254" t="s">
        <v>326</v>
      </c>
      <c r="D1" s="254"/>
      <c r="E1" s="254"/>
      <c r="F1" s="254"/>
      <c r="G1" s="254"/>
      <c r="H1" s="132"/>
      <c r="I1" s="132"/>
    </row>
    <row r="2" spans="1:4" ht="15.75">
      <c r="A2" s="1"/>
      <c r="B2" s="88"/>
      <c r="C2" s="133"/>
      <c r="D2" s="101"/>
    </row>
    <row r="3" spans="1:7" ht="15.75">
      <c r="A3" s="249" t="s">
        <v>278</v>
      </c>
      <c r="B3" s="249"/>
      <c r="C3" s="249"/>
      <c r="D3" s="249"/>
      <c r="E3" s="249"/>
      <c r="F3" s="249"/>
      <c r="G3" s="249"/>
    </row>
    <row r="4" spans="1:7" ht="15.75">
      <c r="A4" s="249" t="s">
        <v>276</v>
      </c>
      <c r="B4" s="249"/>
      <c r="C4" s="249"/>
      <c r="D4" s="249"/>
      <c r="E4" s="249"/>
      <c r="F4" s="249"/>
      <c r="G4" s="249"/>
    </row>
    <row r="6" spans="1:7" ht="15.75" customHeight="1">
      <c r="A6" s="250"/>
      <c r="B6" s="250"/>
      <c r="C6" s="134"/>
      <c r="G6" s="82" t="s">
        <v>0</v>
      </c>
    </row>
    <row r="7" spans="1:7" ht="24" customHeight="1">
      <c r="A7" s="40" t="s">
        <v>1</v>
      </c>
      <c r="B7" s="40" t="s">
        <v>2</v>
      </c>
      <c r="C7" s="135" t="s">
        <v>214</v>
      </c>
      <c r="D7" s="40" t="s">
        <v>277</v>
      </c>
      <c r="E7" s="40" t="s">
        <v>292</v>
      </c>
      <c r="F7" s="40" t="s">
        <v>328</v>
      </c>
      <c r="G7" s="124" t="s">
        <v>293</v>
      </c>
    </row>
    <row r="8" spans="1:7" s="75" customFormat="1" ht="11.25">
      <c r="A8" s="80">
        <v>1</v>
      </c>
      <c r="B8" s="80">
        <v>2</v>
      </c>
      <c r="C8" s="81">
        <v>3</v>
      </c>
      <c r="D8" s="80">
        <v>4</v>
      </c>
      <c r="E8" s="81">
        <v>5</v>
      </c>
      <c r="F8" s="80">
        <v>6</v>
      </c>
      <c r="G8" s="81">
        <v>7</v>
      </c>
    </row>
    <row r="9" spans="1:7" s="76" customFormat="1" ht="12" customHeight="1">
      <c r="A9" s="40" t="s">
        <v>123</v>
      </c>
      <c r="B9" s="41" t="s">
        <v>68</v>
      </c>
      <c r="C9" s="30"/>
      <c r="D9" s="77">
        <f>D10+D21+D28+D38</f>
        <v>745</v>
      </c>
      <c r="E9" s="77">
        <f>E10+E21+E28+E38</f>
        <v>745</v>
      </c>
      <c r="F9" s="77">
        <f>F10+F21+F28+F38</f>
        <v>632</v>
      </c>
      <c r="G9" s="130">
        <f>F9/E9*100</f>
        <v>84.83221476510067</v>
      </c>
    </row>
    <row r="10" spans="1:7" s="2" customFormat="1" ht="12" customHeight="1">
      <c r="A10" s="32" t="s">
        <v>175</v>
      </c>
      <c r="B10" s="32" t="s">
        <v>132</v>
      </c>
      <c r="C10" s="32" t="s">
        <v>93</v>
      </c>
      <c r="D10" s="102">
        <f>D18+D11</f>
        <v>0</v>
      </c>
      <c r="E10" s="102">
        <f>E18+E11</f>
        <v>0</v>
      </c>
      <c r="F10" s="102">
        <f>F18+F11</f>
        <v>0</v>
      </c>
      <c r="G10" s="112"/>
    </row>
    <row r="11" spans="1:7" s="2" customFormat="1" ht="12" customHeight="1">
      <c r="A11" s="38" t="s">
        <v>124</v>
      </c>
      <c r="B11" s="31" t="s">
        <v>125</v>
      </c>
      <c r="C11" s="31" t="s">
        <v>89</v>
      </c>
      <c r="D11" s="103">
        <f>SUM(D12:D17)</f>
        <v>0</v>
      </c>
      <c r="E11" s="103">
        <f>SUM(E12:E17)</f>
        <v>0</v>
      </c>
      <c r="F11" s="103">
        <f>SUM(F12:F17)</f>
        <v>0</v>
      </c>
      <c r="G11" s="112"/>
    </row>
    <row r="12" spans="1:7" s="2" customFormat="1" ht="12" customHeight="1">
      <c r="A12" s="35" t="s">
        <v>126</v>
      </c>
      <c r="B12" s="33" t="s">
        <v>78</v>
      </c>
      <c r="C12" s="30" t="s">
        <v>77</v>
      </c>
      <c r="D12" s="104"/>
      <c r="E12" s="104"/>
      <c r="F12" s="104"/>
      <c r="G12" s="112"/>
    </row>
    <row r="13" spans="1:7" s="3" customFormat="1" ht="12" customHeight="1">
      <c r="A13" s="35" t="s">
        <v>127</v>
      </c>
      <c r="B13" s="30" t="s">
        <v>80</v>
      </c>
      <c r="C13" s="30" t="s">
        <v>79</v>
      </c>
      <c r="D13" s="103"/>
      <c r="E13" s="103"/>
      <c r="F13" s="103"/>
      <c r="G13" s="126"/>
    </row>
    <row r="14" spans="1:7" s="3" customFormat="1" ht="12" customHeight="1">
      <c r="A14" s="35" t="s">
        <v>128</v>
      </c>
      <c r="B14" s="30" t="s">
        <v>82</v>
      </c>
      <c r="C14" s="30" t="s">
        <v>81</v>
      </c>
      <c r="D14" s="103"/>
      <c r="E14" s="103"/>
      <c r="F14" s="103"/>
      <c r="G14" s="126"/>
    </row>
    <row r="15" spans="1:7" s="3" customFormat="1" ht="12" customHeight="1">
      <c r="A15" s="35" t="s">
        <v>129</v>
      </c>
      <c r="B15" s="30" t="s">
        <v>84</v>
      </c>
      <c r="C15" s="30" t="s">
        <v>83</v>
      </c>
      <c r="D15" s="103"/>
      <c r="E15" s="103"/>
      <c r="F15" s="103"/>
      <c r="G15" s="126"/>
    </row>
    <row r="16" spans="1:7" s="3" customFormat="1" ht="12" customHeight="1">
      <c r="A16" s="35" t="s">
        <v>130</v>
      </c>
      <c r="B16" s="30" t="s">
        <v>86</v>
      </c>
      <c r="C16" s="30" t="s">
        <v>85</v>
      </c>
      <c r="D16" s="103"/>
      <c r="E16" s="103"/>
      <c r="F16" s="103"/>
      <c r="G16" s="126"/>
    </row>
    <row r="17" spans="1:7" s="3" customFormat="1" ht="12" customHeight="1">
      <c r="A17" s="35" t="s">
        <v>131</v>
      </c>
      <c r="B17" s="30" t="s">
        <v>88</v>
      </c>
      <c r="C17" s="30" t="s">
        <v>87</v>
      </c>
      <c r="D17" s="103"/>
      <c r="E17" s="103"/>
      <c r="F17" s="103"/>
      <c r="G17" s="126"/>
    </row>
    <row r="18" spans="1:7" s="3" customFormat="1" ht="12" customHeight="1">
      <c r="A18" s="38" t="s">
        <v>134</v>
      </c>
      <c r="B18" s="31" t="s">
        <v>92</v>
      </c>
      <c r="C18" s="31" t="s">
        <v>91</v>
      </c>
      <c r="D18" s="105">
        <f>SUM(D19:D20)</f>
        <v>0</v>
      </c>
      <c r="E18" s="105">
        <f>SUM(E19:E20)</f>
        <v>0</v>
      </c>
      <c r="F18" s="105">
        <f>SUM(F19:F20)</f>
        <v>0</v>
      </c>
      <c r="G18" s="126"/>
    </row>
    <row r="19" spans="1:7" s="37" customFormat="1" ht="12" customHeight="1">
      <c r="A19" s="35" t="s">
        <v>135</v>
      </c>
      <c r="B19" s="39" t="s">
        <v>139</v>
      </c>
      <c r="C19" s="39" t="s">
        <v>136</v>
      </c>
      <c r="D19" s="105"/>
      <c r="E19" s="105"/>
      <c r="F19" s="105"/>
      <c r="G19" s="127"/>
    </row>
    <row r="20" spans="1:7" s="3" customFormat="1" ht="12" customHeight="1">
      <c r="A20" s="35" t="s">
        <v>137</v>
      </c>
      <c r="B20" s="30" t="s">
        <v>138</v>
      </c>
      <c r="C20" s="31" t="s">
        <v>90</v>
      </c>
      <c r="D20" s="103"/>
      <c r="E20" s="103"/>
      <c r="F20" s="103"/>
      <c r="G20" s="126"/>
    </row>
    <row r="21" spans="1:7" s="3" customFormat="1" ht="12" customHeight="1">
      <c r="A21" s="34" t="s">
        <v>176</v>
      </c>
      <c r="B21" s="32" t="s">
        <v>34</v>
      </c>
      <c r="C21" s="32" t="s">
        <v>100</v>
      </c>
      <c r="D21" s="103">
        <f>D22+D23+D27</f>
        <v>0</v>
      </c>
      <c r="E21" s="103">
        <f>E22+E23+E27</f>
        <v>0</v>
      </c>
      <c r="F21" s="103">
        <f>F22+F23+F27</f>
        <v>0</v>
      </c>
      <c r="G21" s="126"/>
    </row>
    <row r="22" spans="1:7" s="3" customFormat="1" ht="12" customHeight="1">
      <c r="A22" s="38" t="s">
        <v>143</v>
      </c>
      <c r="B22" s="31" t="s">
        <v>166</v>
      </c>
      <c r="C22" s="31" t="s">
        <v>140</v>
      </c>
      <c r="D22" s="103"/>
      <c r="E22" s="103"/>
      <c r="F22" s="103"/>
      <c r="G22" s="126"/>
    </row>
    <row r="23" spans="1:7" s="3" customFormat="1" ht="12" customHeight="1">
      <c r="A23" s="38" t="s">
        <v>142</v>
      </c>
      <c r="B23" s="31" t="s">
        <v>99</v>
      </c>
      <c r="C23" s="31" t="s">
        <v>98</v>
      </c>
      <c r="D23" s="103">
        <f>SUM(D24:D26)</f>
        <v>0</v>
      </c>
      <c r="E23" s="103">
        <f>SUM(E24:E26)</f>
        <v>0</v>
      </c>
      <c r="F23" s="103">
        <f>SUM(F24:F26)</f>
        <v>0</v>
      </c>
      <c r="G23" s="126"/>
    </row>
    <row r="24" spans="1:7" s="3" customFormat="1" ht="12" customHeight="1">
      <c r="A24" s="35" t="s">
        <v>168</v>
      </c>
      <c r="B24" s="30" t="s">
        <v>95</v>
      </c>
      <c r="C24" s="31" t="s">
        <v>163</v>
      </c>
      <c r="D24" s="103"/>
      <c r="E24" s="103"/>
      <c r="F24" s="103"/>
      <c r="G24" s="126"/>
    </row>
    <row r="25" spans="1:7" s="3" customFormat="1" ht="12" customHeight="1">
      <c r="A25" s="35" t="s">
        <v>169</v>
      </c>
      <c r="B25" s="30" t="s">
        <v>96</v>
      </c>
      <c r="C25" s="31" t="s">
        <v>164</v>
      </c>
      <c r="D25" s="103"/>
      <c r="E25" s="103"/>
      <c r="F25" s="103"/>
      <c r="G25" s="126"/>
    </row>
    <row r="26" spans="1:7" s="3" customFormat="1" ht="12" customHeight="1">
      <c r="A26" s="35" t="s">
        <v>170</v>
      </c>
      <c r="B26" s="30" t="s">
        <v>97</v>
      </c>
      <c r="C26" s="31" t="s">
        <v>165</v>
      </c>
      <c r="D26" s="103"/>
      <c r="E26" s="103"/>
      <c r="F26" s="103"/>
      <c r="G26" s="126"/>
    </row>
    <row r="27" spans="1:7" s="3" customFormat="1" ht="12" customHeight="1">
      <c r="A27" s="38" t="s">
        <v>144</v>
      </c>
      <c r="B27" s="31" t="s">
        <v>167</v>
      </c>
      <c r="C27" s="31" t="s">
        <v>141</v>
      </c>
      <c r="D27" s="103"/>
      <c r="E27" s="103"/>
      <c r="F27" s="103"/>
      <c r="G27" s="126"/>
    </row>
    <row r="28" spans="1:7" s="3" customFormat="1" ht="12" customHeight="1">
      <c r="A28" s="34" t="s">
        <v>177</v>
      </c>
      <c r="B28" s="32" t="s">
        <v>68</v>
      </c>
      <c r="C28" s="32" t="s">
        <v>111</v>
      </c>
      <c r="D28" s="102">
        <f>SUM(D29:D37)</f>
        <v>745</v>
      </c>
      <c r="E28" s="102">
        <f>SUM(E29:E37)</f>
        <v>745</v>
      </c>
      <c r="F28" s="102">
        <f>SUM(F29:F37)</f>
        <v>632</v>
      </c>
      <c r="G28" s="131">
        <f>F28/E28*100</f>
        <v>84.83221476510067</v>
      </c>
    </row>
    <row r="29" spans="1:7" s="3" customFormat="1" ht="12" customHeight="1">
      <c r="A29" s="38" t="s">
        <v>149</v>
      </c>
      <c r="B29" s="31" t="s">
        <v>7</v>
      </c>
      <c r="C29" s="31" t="s">
        <v>145</v>
      </c>
      <c r="D29" s="104"/>
      <c r="E29" s="104"/>
      <c r="F29" s="104"/>
      <c r="G29" s="126"/>
    </row>
    <row r="30" spans="1:7" s="3" customFormat="1" ht="12" customHeight="1">
      <c r="A30" s="38" t="s">
        <v>150</v>
      </c>
      <c r="B30" s="31" t="s">
        <v>8</v>
      </c>
      <c r="C30" s="31" t="s">
        <v>101</v>
      </c>
      <c r="D30" s="103"/>
      <c r="E30" s="103"/>
      <c r="F30" s="103"/>
      <c r="G30" s="126"/>
    </row>
    <row r="31" spans="1:7" s="3" customFormat="1" ht="12" customHeight="1">
      <c r="A31" s="38" t="s">
        <v>151</v>
      </c>
      <c r="B31" s="31" t="s">
        <v>103</v>
      </c>
      <c r="C31" s="31" t="s">
        <v>102</v>
      </c>
      <c r="D31" s="103"/>
      <c r="E31" s="103"/>
      <c r="F31" s="103"/>
      <c r="G31" s="126"/>
    </row>
    <row r="32" spans="1:7" s="3" customFormat="1" ht="12" customHeight="1">
      <c r="A32" s="38" t="s">
        <v>152</v>
      </c>
      <c r="B32" s="31" t="s">
        <v>9</v>
      </c>
      <c r="C32" s="31" t="s">
        <v>104</v>
      </c>
      <c r="D32" s="103"/>
      <c r="E32" s="103"/>
      <c r="F32" s="103"/>
      <c r="G32" s="126"/>
    </row>
    <row r="33" spans="1:7" s="3" customFormat="1" ht="12" customHeight="1">
      <c r="A33" s="38" t="s">
        <v>153</v>
      </c>
      <c r="B33" s="31" t="s">
        <v>105</v>
      </c>
      <c r="C33" s="31" t="s">
        <v>146</v>
      </c>
      <c r="D33" s="103">
        <v>586</v>
      </c>
      <c r="E33" s="103">
        <v>586</v>
      </c>
      <c r="F33" s="103">
        <v>466</v>
      </c>
      <c r="G33" s="121">
        <f>F33/E33*100</f>
        <v>79.5221843003413</v>
      </c>
    </row>
    <row r="34" spans="1:7" s="3" customFormat="1" ht="12" customHeight="1">
      <c r="A34" s="38" t="s">
        <v>154</v>
      </c>
      <c r="B34" s="31" t="s">
        <v>107</v>
      </c>
      <c r="C34" s="31" t="s">
        <v>106</v>
      </c>
      <c r="D34" s="103">
        <v>158</v>
      </c>
      <c r="E34" s="103">
        <v>158</v>
      </c>
      <c r="F34" s="103">
        <v>126</v>
      </c>
      <c r="G34" s="121">
        <f>F34/E34*100</f>
        <v>79.74683544303798</v>
      </c>
    </row>
    <row r="35" spans="1:7" s="3" customFormat="1" ht="12" customHeight="1">
      <c r="A35" s="38" t="s">
        <v>155</v>
      </c>
      <c r="B35" s="31" t="s">
        <v>109</v>
      </c>
      <c r="C35" s="31" t="s">
        <v>108</v>
      </c>
      <c r="D35" s="103"/>
      <c r="E35" s="103"/>
      <c r="F35" s="103"/>
      <c r="G35" s="126"/>
    </row>
    <row r="36" spans="1:7" s="3" customFormat="1" ht="12" customHeight="1">
      <c r="A36" s="38" t="s">
        <v>156</v>
      </c>
      <c r="B36" s="31" t="s">
        <v>10</v>
      </c>
      <c r="C36" s="31" t="s">
        <v>147</v>
      </c>
      <c r="D36" s="103">
        <v>1</v>
      </c>
      <c r="E36" s="103">
        <v>1</v>
      </c>
      <c r="F36" s="103">
        <v>1</v>
      </c>
      <c r="G36" s="121">
        <f>F36/E36*100</f>
        <v>100</v>
      </c>
    </row>
    <row r="37" spans="1:7" s="3" customFormat="1" ht="12" customHeight="1">
      <c r="A37" s="38" t="s">
        <v>157</v>
      </c>
      <c r="B37" s="31" t="s">
        <v>110</v>
      </c>
      <c r="C37" s="31" t="s">
        <v>148</v>
      </c>
      <c r="D37" s="103"/>
      <c r="E37" s="103"/>
      <c r="F37" s="103">
        <v>39</v>
      </c>
      <c r="G37" s="121"/>
    </row>
    <row r="38" spans="1:7" s="3" customFormat="1" ht="12" customHeight="1">
      <c r="A38" s="34" t="s">
        <v>178</v>
      </c>
      <c r="B38" s="32" t="s">
        <v>114</v>
      </c>
      <c r="C38" s="32" t="s">
        <v>113</v>
      </c>
      <c r="D38" s="103">
        <v>0</v>
      </c>
      <c r="E38" s="103">
        <v>0</v>
      </c>
      <c r="F38" s="103">
        <v>0</v>
      </c>
      <c r="G38" s="126"/>
    </row>
    <row r="39" spans="1:7" s="3" customFormat="1" ht="12" customHeight="1">
      <c r="A39" s="38"/>
      <c r="B39" s="31"/>
      <c r="C39" s="31"/>
      <c r="D39" s="103"/>
      <c r="E39" s="103"/>
      <c r="F39" s="103"/>
      <c r="G39" s="126"/>
    </row>
    <row r="40" spans="1:7" s="3" customFormat="1" ht="12" customHeight="1">
      <c r="A40" s="40" t="s">
        <v>158</v>
      </c>
      <c r="B40" s="41" t="s">
        <v>56</v>
      </c>
      <c r="C40" s="30"/>
      <c r="D40" s="77">
        <f>SUM(D41:D43)</f>
        <v>0</v>
      </c>
      <c r="E40" s="77">
        <f>SUM(E41:E43)</f>
        <v>0</v>
      </c>
      <c r="F40" s="77">
        <f>SUM(F41:F43)</f>
        <v>0</v>
      </c>
      <c r="G40" s="126"/>
    </row>
    <row r="41" spans="1:7" s="3" customFormat="1" ht="12" customHeight="1">
      <c r="A41" s="34" t="s">
        <v>159</v>
      </c>
      <c r="B41" s="32" t="s">
        <v>162</v>
      </c>
      <c r="C41" s="32" t="s">
        <v>94</v>
      </c>
      <c r="D41" s="103">
        <v>0</v>
      </c>
      <c r="E41" s="103">
        <v>0</v>
      </c>
      <c r="F41" s="103">
        <v>0</v>
      </c>
      <c r="G41" s="126"/>
    </row>
    <row r="42" spans="1:7" s="3" customFormat="1" ht="12" customHeight="1">
      <c r="A42" s="34" t="s">
        <v>160</v>
      </c>
      <c r="B42" s="32" t="s">
        <v>56</v>
      </c>
      <c r="C42" s="32" t="s">
        <v>112</v>
      </c>
      <c r="D42" s="103">
        <v>0</v>
      </c>
      <c r="E42" s="103">
        <v>0</v>
      </c>
      <c r="F42" s="103">
        <v>0</v>
      </c>
      <c r="G42" s="126"/>
    </row>
    <row r="43" spans="1:7" s="3" customFormat="1" ht="12" customHeight="1">
      <c r="A43" s="34" t="s">
        <v>161</v>
      </c>
      <c r="B43" s="32" t="s">
        <v>116</v>
      </c>
      <c r="C43" s="32" t="s">
        <v>115</v>
      </c>
      <c r="D43" s="103">
        <v>0</v>
      </c>
      <c r="E43" s="103">
        <v>0</v>
      </c>
      <c r="F43" s="103">
        <v>0</v>
      </c>
      <c r="G43" s="126"/>
    </row>
    <row r="44" spans="1:7" s="3" customFormat="1" ht="12" customHeight="1">
      <c r="A44" s="33"/>
      <c r="B44" s="30"/>
      <c r="C44" s="30"/>
      <c r="D44" s="77">
        <v>0</v>
      </c>
      <c r="E44" s="77">
        <v>0</v>
      </c>
      <c r="F44" s="77">
        <v>0</v>
      </c>
      <c r="G44" s="126"/>
    </row>
    <row r="45" spans="1:7" s="3" customFormat="1" ht="12" customHeight="1">
      <c r="A45" s="71"/>
      <c r="B45" s="43" t="s">
        <v>118</v>
      </c>
      <c r="C45" s="136" t="s">
        <v>117</v>
      </c>
      <c r="D45" s="143">
        <f>D40+D9</f>
        <v>745</v>
      </c>
      <c r="E45" s="143">
        <f>E40+E9</f>
        <v>745</v>
      </c>
      <c r="F45" s="143">
        <f>F40+F9</f>
        <v>632</v>
      </c>
      <c r="G45" s="130">
        <f aca="true" t="shared" si="0" ref="G45:G50">F45/E45*100</f>
        <v>84.83221476510067</v>
      </c>
    </row>
    <row r="46" spans="1:7" s="72" customFormat="1" ht="12" customHeight="1">
      <c r="A46" s="33"/>
      <c r="B46" s="30"/>
      <c r="C46" s="30"/>
      <c r="D46" s="103">
        <v>0</v>
      </c>
      <c r="E46" s="103">
        <v>0</v>
      </c>
      <c r="F46" s="103">
        <v>0</v>
      </c>
      <c r="G46" s="121"/>
    </row>
    <row r="47" spans="1:7" s="3" customFormat="1" ht="12" customHeight="1">
      <c r="A47" s="45" t="s">
        <v>67</v>
      </c>
      <c r="B47" s="44" t="s">
        <v>69</v>
      </c>
      <c r="C47" s="136" t="s">
        <v>121</v>
      </c>
      <c r="D47" s="103">
        <f>SUM(D48:D49)</f>
        <v>56461</v>
      </c>
      <c r="E47" s="103">
        <f>SUM(E48:E49)</f>
        <v>56461</v>
      </c>
      <c r="F47" s="103">
        <f>SUM(F48:F49)</f>
        <v>39894</v>
      </c>
      <c r="G47" s="121">
        <f t="shared" si="0"/>
        <v>70.65762207541488</v>
      </c>
    </row>
    <row r="48" spans="1:7" s="3" customFormat="1" ht="12" customHeight="1">
      <c r="A48" s="33" t="s">
        <v>171</v>
      </c>
      <c r="B48" s="30" t="s">
        <v>120</v>
      </c>
      <c r="C48" s="30" t="s">
        <v>119</v>
      </c>
      <c r="D48" s="103">
        <v>261</v>
      </c>
      <c r="E48" s="103">
        <v>261</v>
      </c>
      <c r="F48" s="103">
        <v>261</v>
      </c>
      <c r="G48" s="121">
        <f t="shared" si="0"/>
        <v>100</v>
      </c>
    </row>
    <row r="49" spans="1:7" s="3" customFormat="1" ht="12" customHeight="1">
      <c r="A49" s="33"/>
      <c r="B49" s="30" t="s">
        <v>216</v>
      </c>
      <c r="C49" s="30" t="s">
        <v>217</v>
      </c>
      <c r="D49" s="103">
        <v>56200</v>
      </c>
      <c r="E49" s="103">
        <v>56200</v>
      </c>
      <c r="F49" s="103">
        <v>39633</v>
      </c>
      <c r="G49" s="121">
        <f t="shared" si="0"/>
        <v>70.52135231316726</v>
      </c>
    </row>
    <row r="50" spans="1:7" s="3" customFormat="1" ht="12" customHeight="1">
      <c r="A50" s="71"/>
      <c r="B50" s="43" t="s">
        <v>172</v>
      </c>
      <c r="C50" s="136" t="s">
        <v>122</v>
      </c>
      <c r="D50" s="77">
        <f>D45+D47</f>
        <v>57206</v>
      </c>
      <c r="E50" s="77">
        <f>E45+E47</f>
        <v>57206</v>
      </c>
      <c r="F50" s="77">
        <f>F45+F47</f>
        <v>40526</v>
      </c>
      <c r="G50" s="130">
        <f t="shared" si="0"/>
        <v>70.84221934762088</v>
      </c>
    </row>
    <row r="51" spans="1:7" s="72" customFormat="1" ht="12" customHeight="1">
      <c r="A51" s="251"/>
      <c r="B51" s="251"/>
      <c r="C51" s="251"/>
      <c r="D51" s="251"/>
      <c r="G51" s="125"/>
    </row>
    <row r="52" spans="1:4" ht="16.5" customHeight="1">
      <c r="A52" s="253"/>
      <c r="B52" s="253"/>
      <c r="C52" s="137"/>
      <c r="D52" s="79"/>
    </row>
    <row r="53" spans="1:7" s="4" customFormat="1" ht="24" customHeight="1">
      <c r="A53" s="40" t="s">
        <v>1</v>
      </c>
      <c r="B53" s="40" t="s">
        <v>14</v>
      </c>
      <c r="C53" s="135" t="s">
        <v>214</v>
      </c>
      <c r="D53" s="40" t="s">
        <v>277</v>
      </c>
      <c r="E53" s="40" t="s">
        <v>292</v>
      </c>
      <c r="F53" s="40" t="s">
        <v>328</v>
      </c>
      <c r="G53" s="124" t="s">
        <v>293</v>
      </c>
    </row>
    <row r="54" spans="1:7" s="75" customFormat="1" ht="11.25">
      <c r="A54" s="80">
        <v>1</v>
      </c>
      <c r="B54" s="80">
        <v>2</v>
      </c>
      <c r="C54" s="80">
        <v>3</v>
      </c>
      <c r="D54" s="80">
        <v>4</v>
      </c>
      <c r="E54" s="80">
        <v>5</v>
      </c>
      <c r="F54" s="80">
        <v>6</v>
      </c>
      <c r="G54" s="80">
        <v>7</v>
      </c>
    </row>
    <row r="55" spans="1:7" s="2" customFormat="1" ht="12" customHeight="1">
      <c r="A55" s="55" t="s">
        <v>123</v>
      </c>
      <c r="B55" s="57" t="s">
        <v>212</v>
      </c>
      <c r="C55" s="138"/>
      <c r="D55" s="77">
        <f>SUM(D56:D60)</f>
        <v>57078</v>
      </c>
      <c r="E55" s="77">
        <f>SUM(E56:E60)</f>
        <v>57078</v>
      </c>
      <c r="F55" s="77">
        <f>SUM(F56:F60)</f>
        <v>39442</v>
      </c>
      <c r="G55" s="130">
        <f>F55/E55*100</f>
        <v>69.10193069133467</v>
      </c>
    </row>
    <row r="56" spans="1:7" ht="12" customHeight="1">
      <c r="A56" s="58" t="s">
        <v>175</v>
      </c>
      <c r="B56" s="59" t="s">
        <v>15</v>
      </c>
      <c r="C56" s="59" t="s">
        <v>173</v>
      </c>
      <c r="D56" s="102">
        <v>35684</v>
      </c>
      <c r="E56" s="102">
        <v>35684</v>
      </c>
      <c r="F56" s="102">
        <v>25136</v>
      </c>
      <c r="G56" s="131">
        <f>F56/E56*100</f>
        <v>70.44053357246945</v>
      </c>
    </row>
    <row r="57" spans="1:7" ht="12" customHeight="1">
      <c r="A57" s="58" t="s">
        <v>176</v>
      </c>
      <c r="B57" s="59" t="s">
        <v>16</v>
      </c>
      <c r="C57" s="59" t="s">
        <v>174</v>
      </c>
      <c r="D57" s="102">
        <v>7926</v>
      </c>
      <c r="E57" s="102">
        <v>7926</v>
      </c>
      <c r="F57" s="102">
        <v>5153</v>
      </c>
      <c r="G57" s="131">
        <f>F57/E57*100</f>
        <v>65.01387837496846</v>
      </c>
    </row>
    <row r="58" spans="1:7" ht="12" customHeight="1">
      <c r="A58" s="58" t="s">
        <v>177</v>
      </c>
      <c r="B58" s="59" t="s">
        <v>17</v>
      </c>
      <c r="C58" s="59" t="s">
        <v>183</v>
      </c>
      <c r="D58" s="102">
        <v>13468</v>
      </c>
      <c r="E58" s="102">
        <v>13468</v>
      </c>
      <c r="F58" s="102">
        <v>9153</v>
      </c>
      <c r="G58" s="131">
        <f>F58/E58*100</f>
        <v>67.96109296109296</v>
      </c>
    </row>
    <row r="59" spans="1:7" ht="12" customHeight="1">
      <c r="A59" s="58" t="s">
        <v>178</v>
      </c>
      <c r="B59" s="59" t="s">
        <v>18</v>
      </c>
      <c r="C59" s="59" t="s">
        <v>184</v>
      </c>
      <c r="D59" s="102"/>
      <c r="E59" s="102"/>
      <c r="F59" s="102"/>
      <c r="G59" s="122"/>
    </row>
    <row r="60" spans="1:7" ht="12" customHeight="1">
      <c r="A60" s="58" t="s">
        <v>179</v>
      </c>
      <c r="B60" s="59" t="s">
        <v>19</v>
      </c>
      <c r="C60" s="59" t="s">
        <v>185</v>
      </c>
      <c r="D60" s="102">
        <f>SUM(D61:D64)</f>
        <v>0</v>
      </c>
      <c r="E60" s="102">
        <f>SUM(E61:E64)</f>
        <v>0</v>
      </c>
      <c r="F60" s="102">
        <f>SUM(F61:F64)</f>
        <v>0</v>
      </c>
      <c r="G60" s="122"/>
    </row>
    <row r="61" spans="1:7" ht="12" customHeight="1">
      <c r="A61" s="67" t="s">
        <v>190</v>
      </c>
      <c r="B61" s="68" t="s">
        <v>180</v>
      </c>
      <c r="C61" s="51" t="s">
        <v>186</v>
      </c>
      <c r="D61" s="105"/>
      <c r="E61" s="105"/>
      <c r="F61" s="105"/>
      <c r="G61" s="122"/>
    </row>
    <row r="62" spans="1:7" ht="12" customHeight="1">
      <c r="A62" s="67" t="s">
        <v>191</v>
      </c>
      <c r="B62" s="51" t="s">
        <v>182</v>
      </c>
      <c r="C62" s="69" t="s">
        <v>187</v>
      </c>
      <c r="D62" s="106"/>
      <c r="E62" s="106"/>
      <c r="F62" s="106"/>
      <c r="G62" s="122"/>
    </row>
    <row r="63" spans="1:7" ht="12" customHeight="1">
      <c r="A63" s="67" t="s">
        <v>192</v>
      </c>
      <c r="B63" s="68" t="s">
        <v>181</v>
      </c>
      <c r="C63" s="69" t="s">
        <v>188</v>
      </c>
      <c r="D63" s="106"/>
      <c r="E63" s="106"/>
      <c r="F63" s="106"/>
      <c r="G63" s="122"/>
    </row>
    <row r="64" spans="1:7" ht="12" customHeight="1">
      <c r="A64" s="67" t="s">
        <v>193</v>
      </c>
      <c r="B64" s="51" t="s">
        <v>35</v>
      </c>
      <c r="C64" s="70" t="s">
        <v>189</v>
      </c>
      <c r="D64" s="105"/>
      <c r="E64" s="105"/>
      <c r="F64" s="105"/>
      <c r="G64" s="122"/>
    </row>
    <row r="65" spans="1:7" ht="12" customHeight="1">
      <c r="A65" s="50"/>
      <c r="B65" s="46"/>
      <c r="C65" s="139"/>
      <c r="D65" s="103"/>
      <c r="E65" s="103"/>
      <c r="F65" s="103"/>
      <c r="G65" s="122"/>
    </row>
    <row r="66" spans="1:7" ht="12" customHeight="1">
      <c r="A66" s="55" t="s">
        <v>158</v>
      </c>
      <c r="B66" s="56" t="s">
        <v>213</v>
      </c>
      <c r="C66" s="138"/>
      <c r="D66" s="77">
        <f>+D67+D68+D69</f>
        <v>128</v>
      </c>
      <c r="E66" s="77">
        <f>+E67+E68+E69</f>
        <v>128</v>
      </c>
      <c r="F66" s="77">
        <f>+F67+F68+F69</f>
        <v>20</v>
      </c>
      <c r="G66" s="130">
        <f>F66/E66*100</f>
        <v>15.625</v>
      </c>
    </row>
    <row r="67" spans="1:7" ht="12" customHeight="1">
      <c r="A67" s="58" t="s">
        <v>159</v>
      </c>
      <c r="B67" s="63" t="s">
        <v>20</v>
      </c>
      <c r="C67" s="59" t="s">
        <v>194</v>
      </c>
      <c r="D67" s="102">
        <v>128</v>
      </c>
      <c r="E67" s="102">
        <v>128</v>
      </c>
      <c r="F67" s="102">
        <v>20</v>
      </c>
      <c r="G67" s="131">
        <f>F67/E67*100</f>
        <v>15.625</v>
      </c>
    </row>
    <row r="68" spans="1:7" s="47" customFormat="1" ht="12" customHeight="1">
      <c r="A68" s="58" t="s">
        <v>160</v>
      </c>
      <c r="B68" s="63" t="s">
        <v>21</v>
      </c>
      <c r="C68" s="59" t="s">
        <v>195</v>
      </c>
      <c r="D68" s="102"/>
      <c r="E68" s="102"/>
      <c r="F68" s="102"/>
      <c r="G68" s="128"/>
    </row>
    <row r="69" spans="1:7" s="47" customFormat="1" ht="12" customHeight="1">
      <c r="A69" s="58" t="s">
        <v>161</v>
      </c>
      <c r="B69" s="64" t="s">
        <v>22</v>
      </c>
      <c r="C69" s="83" t="s">
        <v>196</v>
      </c>
      <c r="D69" s="102"/>
      <c r="E69" s="102"/>
      <c r="F69" s="102"/>
      <c r="G69" s="128"/>
    </row>
    <row r="70" spans="1:7" s="47" customFormat="1" ht="12" customHeight="1">
      <c r="A70" s="60"/>
      <c r="B70" s="61"/>
      <c r="C70" s="140"/>
      <c r="D70" s="103"/>
      <c r="E70" s="103"/>
      <c r="F70" s="103"/>
      <c r="G70" s="128"/>
    </row>
    <row r="71" spans="1:7" ht="12" customHeight="1">
      <c r="A71" s="73"/>
      <c r="B71" s="73" t="s">
        <v>197</v>
      </c>
      <c r="C71" s="138"/>
      <c r="D71" s="77">
        <f>D55+D66</f>
        <v>57206</v>
      </c>
      <c r="E71" s="77">
        <f>E55+E66</f>
        <v>57206</v>
      </c>
      <c r="F71" s="77">
        <f>F55+F66</f>
        <v>39462</v>
      </c>
      <c r="G71" s="130">
        <f>F71/E71*100</f>
        <v>68.98227458658182</v>
      </c>
    </row>
    <row r="72" spans="1:7" s="18" customFormat="1" ht="12" customHeight="1">
      <c r="A72" s="54"/>
      <c r="B72" s="54"/>
      <c r="C72" s="138"/>
      <c r="D72" s="77"/>
      <c r="E72" s="77"/>
      <c r="F72" s="77"/>
      <c r="G72" s="129"/>
    </row>
    <row r="73" spans="1:7" ht="12" customHeight="1">
      <c r="A73" s="55" t="s">
        <v>67</v>
      </c>
      <c r="B73" s="55" t="s">
        <v>198</v>
      </c>
      <c r="C73" s="138" t="s">
        <v>201</v>
      </c>
      <c r="D73" s="87">
        <f>D74</f>
        <v>0</v>
      </c>
      <c r="E73" s="87">
        <f>E74</f>
        <v>0</v>
      </c>
      <c r="F73" s="87">
        <f>F74</f>
        <v>0</v>
      </c>
      <c r="G73" s="122"/>
    </row>
    <row r="74" spans="1:7" ht="12" customHeight="1">
      <c r="A74" s="63" t="s">
        <v>171</v>
      </c>
      <c r="B74" s="63" t="s">
        <v>200</v>
      </c>
      <c r="C74" s="59" t="s">
        <v>199</v>
      </c>
      <c r="D74" s="107">
        <f>SUM(D75:D78)</f>
        <v>0</v>
      </c>
      <c r="E74" s="107">
        <f>SUM(E75:E78)</f>
        <v>0</v>
      </c>
      <c r="F74" s="107">
        <f>SUM(F75:F78)</f>
        <v>0</v>
      </c>
      <c r="G74" s="122"/>
    </row>
    <row r="75" spans="1:7" s="47" customFormat="1" ht="12" customHeight="1">
      <c r="A75" s="38" t="s">
        <v>124</v>
      </c>
      <c r="B75" s="62" t="s">
        <v>202</v>
      </c>
      <c r="C75" s="51" t="s">
        <v>203</v>
      </c>
      <c r="D75" s="107"/>
      <c r="E75" s="107"/>
      <c r="F75" s="107"/>
      <c r="G75" s="128"/>
    </row>
    <row r="76" spans="1:7" ht="12" customHeight="1">
      <c r="A76" s="38" t="s">
        <v>134</v>
      </c>
      <c r="B76" s="62" t="s">
        <v>206</v>
      </c>
      <c r="C76" s="51" t="s">
        <v>207</v>
      </c>
      <c r="D76" s="105"/>
      <c r="E76" s="105"/>
      <c r="F76" s="105"/>
      <c r="G76" s="122"/>
    </row>
    <row r="77" spans="1:7" ht="12" customHeight="1">
      <c r="A77" s="38" t="s">
        <v>204</v>
      </c>
      <c r="B77" s="62" t="s">
        <v>25</v>
      </c>
      <c r="C77" s="51" t="s">
        <v>208</v>
      </c>
      <c r="D77" s="105"/>
      <c r="E77" s="105"/>
      <c r="F77" s="105"/>
      <c r="G77" s="122"/>
    </row>
    <row r="78" spans="1:7" ht="12" customHeight="1">
      <c r="A78" s="38" t="s">
        <v>205</v>
      </c>
      <c r="B78" s="62" t="s">
        <v>209</v>
      </c>
      <c r="C78" s="51" t="s">
        <v>210</v>
      </c>
      <c r="D78" s="105"/>
      <c r="E78" s="105"/>
      <c r="F78" s="105"/>
      <c r="G78" s="122"/>
    </row>
    <row r="79" spans="1:7" ht="12" customHeight="1">
      <c r="A79" s="66"/>
      <c r="B79" s="65"/>
      <c r="C79" s="52"/>
      <c r="D79" s="103"/>
      <c r="E79" s="103"/>
      <c r="F79" s="103"/>
      <c r="G79" s="122"/>
    </row>
    <row r="80" spans="1:7" ht="12" customHeight="1">
      <c r="A80" s="74"/>
      <c r="B80" s="74" t="s">
        <v>211</v>
      </c>
      <c r="C80" s="141"/>
      <c r="D80" s="87">
        <f>D71+D73</f>
        <v>57206</v>
      </c>
      <c r="E80" s="87">
        <f>E71+E73</f>
        <v>57206</v>
      </c>
      <c r="F80" s="87">
        <f>F71+F73</f>
        <v>39462</v>
      </c>
      <c r="G80" s="130">
        <f>F80/E80*100</f>
        <v>68.98227458658182</v>
      </c>
    </row>
    <row r="81" spans="1:7" s="72" customFormat="1" ht="12.75" customHeight="1">
      <c r="A81" s="17"/>
      <c r="B81" s="17"/>
      <c r="C81" s="142"/>
      <c r="D81" s="108"/>
      <c r="G81" s="125"/>
    </row>
    <row r="82" spans="1:4" ht="7.5" customHeight="1">
      <c r="A82" s="252"/>
      <c r="B82" s="252"/>
      <c r="C82" s="252"/>
      <c r="D82" s="252"/>
    </row>
    <row r="83" spans="1:4" ht="15.75">
      <c r="A83" s="1"/>
      <c r="B83" s="1"/>
      <c r="D83" s="75"/>
    </row>
    <row r="84" ht="15" customHeight="1"/>
  </sheetData>
  <sheetProtection/>
  <mergeCells count="7">
    <mergeCell ref="C1:G1"/>
    <mergeCell ref="A3:G3"/>
    <mergeCell ref="A4:G4"/>
    <mergeCell ref="A82:D82"/>
    <mergeCell ref="A6:B6"/>
    <mergeCell ref="A51:D51"/>
    <mergeCell ref="A52:B52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6.00390625" style="98" bestFit="1" customWidth="1"/>
    <col min="2" max="2" width="40.125" style="98" customWidth="1"/>
    <col min="3" max="3" width="7.625" style="91" customWidth="1"/>
    <col min="4" max="4" width="9.625" style="91" customWidth="1"/>
    <col min="5" max="5" width="8.125" style="91" bestFit="1" customWidth="1"/>
    <col min="6" max="6" width="9.00390625" style="91" bestFit="1" customWidth="1"/>
    <col min="7" max="7" width="9.50390625" style="91" customWidth="1"/>
    <col min="8" max="8" width="10.00390625" style="91" customWidth="1"/>
    <col min="9" max="9" width="8.125" style="91" customWidth="1"/>
    <col min="10" max="10" width="10.00390625" style="91" customWidth="1"/>
    <col min="11" max="11" width="9.375" style="91" customWidth="1"/>
    <col min="12" max="12" width="7.625" style="91" customWidth="1"/>
    <col min="13" max="16384" width="9.375" style="91" customWidth="1"/>
  </cols>
  <sheetData>
    <row r="1" spans="3:16" ht="12.75">
      <c r="C1" s="89"/>
      <c r="D1" s="89"/>
      <c r="E1" s="89"/>
      <c r="F1" s="89"/>
      <c r="G1" s="89"/>
      <c r="H1" s="260" t="s">
        <v>327</v>
      </c>
      <c r="I1" s="260"/>
      <c r="J1" s="260"/>
      <c r="K1" s="260"/>
      <c r="L1" s="260"/>
      <c r="M1" s="260"/>
      <c r="N1" s="260"/>
      <c r="O1" s="89"/>
      <c r="P1" s="89"/>
    </row>
    <row r="2" spans="2:16" ht="12.75">
      <c r="B2" s="99"/>
      <c r="C2" s="90"/>
      <c r="D2" s="90"/>
      <c r="E2" s="90"/>
      <c r="F2" s="90"/>
      <c r="G2" s="90"/>
      <c r="H2" s="90"/>
      <c r="I2" s="90"/>
      <c r="J2" s="90"/>
      <c r="K2" s="90"/>
      <c r="L2" s="90"/>
      <c r="M2" s="89"/>
      <c r="N2" s="89"/>
      <c r="O2" s="89"/>
      <c r="P2" s="89"/>
    </row>
    <row r="3" spans="1:14" ht="12.75">
      <c r="A3" s="259" t="s">
        <v>315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4" ht="12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3:14" ht="12.75">
      <c r="M5" s="261" t="s">
        <v>0</v>
      </c>
      <c r="N5" s="261"/>
    </row>
    <row r="6" spans="1:14" ht="22.5" customHeight="1">
      <c r="A6" s="109" t="s">
        <v>228</v>
      </c>
      <c r="B6" s="109" t="s">
        <v>229</v>
      </c>
      <c r="C6" s="255" t="s">
        <v>230</v>
      </c>
      <c r="D6" s="256"/>
      <c r="E6" s="257"/>
      <c r="F6" s="255" t="s">
        <v>281</v>
      </c>
      <c r="G6" s="256"/>
      <c r="H6" s="257"/>
      <c r="I6" s="255" t="s">
        <v>280</v>
      </c>
      <c r="J6" s="256"/>
      <c r="K6" s="257"/>
      <c r="L6" s="258" t="s">
        <v>70</v>
      </c>
      <c r="M6" s="258"/>
      <c r="N6" s="258"/>
    </row>
    <row r="7" spans="1:14" s="232" customFormat="1" ht="22.5" customHeight="1">
      <c r="A7" s="110"/>
      <c r="B7" s="110"/>
      <c r="C7" s="110" t="s">
        <v>318</v>
      </c>
      <c r="D7" s="110" t="s">
        <v>319</v>
      </c>
      <c r="E7" s="110" t="s">
        <v>329</v>
      </c>
      <c r="F7" s="110" t="s">
        <v>318</v>
      </c>
      <c r="G7" s="110" t="s">
        <v>319</v>
      </c>
      <c r="H7" s="110" t="s">
        <v>329</v>
      </c>
      <c r="I7" s="110" t="s">
        <v>318</v>
      </c>
      <c r="J7" s="110" t="s">
        <v>319</v>
      </c>
      <c r="K7" s="110" t="s">
        <v>329</v>
      </c>
      <c r="L7" s="110" t="s">
        <v>318</v>
      </c>
      <c r="M7" s="110" t="s">
        <v>319</v>
      </c>
      <c r="N7" s="110" t="s">
        <v>329</v>
      </c>
    </row>
    <row r="8" spans="1:14" s="94" customFormat="1" ht="12.75">
      <c r="A8" s="100" t="s">
        <v>231</v>
      </c>
      <c r="B8" s="100" t="s">
        <v>232</v>
      </c>
      <c r="C8" s="93">
        <v>140</v>
      </c>
      <c r="D8" s="93">
        <v>240</v>
      </c>
      <c r="E8" s="93">
        <v>157</v>
      </c>
      <c r="F8" s="93">
        <v>100</v>
      </c>
      <c r="G8" s="93">
        <v>75</v>
      </c>
      <c r="H8" s="93">
        <v>18</v>
      </c>
      <c r="I8" s="93">
        <v>120</v>
      </c>
      <c r="J8" s="93">
        <v>120</v>
      </c>
      <c r="K8" s="93">
        <v>13</v>
      </c>
      <c r="L8" s="93">
        <f aca="true" t="shared" si="0" ref="L8:N10">C8+F8+I8</f>
        <v>360</v>
      </c>
      <c r="M8" s="93">
        <f t="shared" si="0"/>
        <v>435</v>
      </c>
      <c r="N8" s="93">
        <f t="shared" si="0"/>
        <v>188</v>
      </c>
    </row>
    <row r="9" spans="1:14" ht="12.75">
      <c r="A9" s="100" t="s">
        <v>233</v>
      </c>
      <c r="B9" s="100" t="s">
        <v>234</v>
      </c>
      <c r="C9" s="92">
        <v>2860</v>
      </c>
      <c r="D9" s="92">
        <v>3260</v>
      </c>
      <c r="E9" s="92">
        <v>2775</v>
      </c>
      <c r="F9" s="92">
        <v>240</v>
      </c>
      <c r="G9" s="92">
        <v>240</v>
      </c>
      <c r="H9" s="92">
        <v>210</v>
      </c>
      <c r="I9" s="92">
        <v>480</v>
      </c>
      <c r="J9" s="92">
        <v>480</v>
      </c>
      <c r="K9" s="92">
        <v>445</v>
      </c>
      <c r="L9" s="93">
        <f t="shared" si="0"/>
        <v>3580</v>
      </c>
      <c r="M9" s="93">
        <f t="shared" si="0"/>
        <v>3980</v>
      </c>
      <c r="N9" s="93">
        <f t="shared" si="0"/>
        <v>3430</v>
      </c>
    </row>
    <row r="10" spans="1:14" ht="12.75">
      <c r="A10" s="100" t="s">
        <v>235</v>
      </c>
      <c r="B10" s="100" t="s">
        <v>236</v>
      </c>
      <c r="C10" s="92"/>
      <c r="D10" s="92"/>
      <c r="E10" s="92"/>
      <c r="F10" s="92"/>
      <c r="G10" s="92"/>
      <c r="H10" s="92"/>
      <c r="I10" s="92"/>
      <c r="J10" s="92"/>
      <c r="K10" s="92"/>
      <c r="L10" s="93">
        <f t="shared" si="0"/>
        <v>0</v>
      </c>
      <c r="M10" s="93">
        <f t="shared" si="0"/>
        <v>0</v>
      </c>
      <c r="N10" s="93">
        <f t="shared" si="0"/>
        <v>0</v>
      </c>
    </row>
    <row r="11" spans="1:14" s="96" customFormat="1" ht="12.75">
      <c r="A11" s="97" t="s">
        <v>237</v>
      </c>
      <c r="B11" s="97" t="s">
        <v>238</v>
      </c>
      <c r="C11" s="95">
        <f>SUM(C8:C10)</f>
        <v>3000</v>
      </c>
      <c r="D11" s="95">
        <f aca="true" t="shared" si="1" ref="D11:N11">SUM(D8:D10)</f>
        <v>3500</v>
      </c>
      <c r="E11" s="95">
        <f t="shared" si="1"/>
        <v>2932</v>
      </c>
      <c r="F11" s="95">
        <f t="shared" si="1"/>
        <v>340</v>
      </c>
      <c r="G11" s="95">
        <f t="shared" si="1"/>
        <v>315</v>
      </c>
      <c r="H11" s="95">
        <f t="shared" si="1"/>
        <v>228</v>
      </c>
      <c r="I11" s="95">
        <f t="shared" si="1"/>
        <v>600</v>
      </c>
      <c r="J11" s="95">
        <f t="shared" si="1"/>
        <v>600</v>
      </c>
      <c r="K11" s="95">
        <f t="shared" si="1"/>
        <v>458</v>
      </c>
      <c r="L11" s="95">
        <f>SUM(L8:L10)</f>
        <v>3940</v>
      </c>
      <c r="M11" s="95">
        <f t="shared" si="1"/>
        <v>4415</v>
      </c>
      <c r="N11" s="95">
        <f t="shared" si="1"/>
        <v>3618</v>
      </c>
    </row>
    <row r="12" spans="1:14" ht="12.75">
      <c r="A12" s="100" t="s">
        <v>239</v>
      </c>
      <c r="B12" s="100" t="s">
        <v>240</v>
      </c>
      <c r="C12" s="93">
        <v>545</v>
      </c>
      <c r="D12" s="93">
        <v>806</v>
      </c>
      <c r="E12" s="93">
        <v>568</v>
      </c>
      <c r="F12" s="93"/>
      <c r="G12" s="93">
        <v>15</v>
      </c>
      <c r="H12" s="93">
        <v>15</v>
      </c>
      <c r="I12" s="93"/>
      <c r="J12" s="93"/>
      <c r="K12" s="93"/>
      <c r="L12" s="93">
        <f aca="true" t="shared" si="2" ref="L12:N13">C12+F12+I12</f>
        <v>545</v>
      </c>
      <c r="M12" s="93">
        <f t="shared" si="2"/>
        <v>821</v>
      </c>
      <c r="N12" s="93">
        <f t="shared" si="2"/>
        <v>583</v>
      </c>
    </row>
    <row r="13" spans="1:14" ht="12.75">
      <c r="A13" s="100" t="s">
        <v>241</v>
      </c>
      <c r="B13" s="100" t="s">
        <v>242</v>
      </c>
      <c r="C13" s="93">
        <v>122</v>
      </c>
      <c r="D13" s="93">
        <v>122</v>
      </c>
      <c r="E13" s="93">
        <v>40</v>
      </c>
      <c r="F13" s="93">
        <v>50</v>
      </c>
      <c r="G13" s="93">
        <v>50</v>
      </c>
      <c r="H13" s="93">
        <v>32</v>
      </c>
      <c r="I13" s="93">
        <v>36</v>
      </c>
      <c r="J13" s="93">
        <v>36</v>
      </c>
      <c r="K13" s="93">
        <v>20</v>
      </c>
      <c r="L13" s="93">
        <f t="shared" si="2"/>
        <v>208</v>
      </c>
      <c r="M13" s="93">
        <f t="shared" si="2"/>
        <v>208</v>
      </c>
      <c r="N13" s="93">
        <f t="shared" si="2"/>
        <v>92</v>
      </c>
    </row>
    <row r="14" spans="1:14" s="96" customFormat="1" ht="12.75">
      <c r="A14" s="97" t="s">
        <v>243</v>
      </c>
      <c r="B14" s="97" t="s">
        <v>244</v>
      </c>
      <c r="C14" s="95">
        <f>SUM(C12:C13)</f>
        <v>667</v>
      </c>
      <c r="D14" s="95">
        <f aca="true" t="shared" si="3" ref="D14:N14">SUM(D12:D13)</f>
        <v>928</v>
      </c>
      <c r="E14" s="95">
        <f t="shared" si="3"/>
        <v>608</v>
      </c>
      <c r="F14" s="95">
        <f t="shared" si="3"/>
        <v>50</v>
      </c>
      <c r="G14" s="95">
        <f t="shared" si="3"/>
        <v>65</v>
      </c>
      <c r="H14" s="95">
        <f t="shared" si="3"/>
        <v>47</v>
      </c>
      <c r="I14" s="95">
        <f t="shared" si="3"/>
        <v>36</v>
      </c>
      <c r="J14" s="95">
        <f t="shared" si="3"/>
        <v>36</v>
      </c>
      <c r="K14" s="95">
        <f t="shared" si="3"/>
        <v>20</v>
      </c>
      <c r="L14" s="95">
        <f t="shared" si="3"/>
        <v>753</v>
      </c>
      <c r="M14" s="95">
        <f t="shared" si="3"/>
        <v>1029</v>
      </c>
      <c r="N14" s="95">
        <f t="shared" si="3"/>
        <v>675</v>
      </c>
    </row>
    <row r="15" spans="1:14" s="94" customFormat="1" ht="12.75">
      <c r="A15" s="100" t="s">
        <v>245</v>
      </c>
      <c r="B15" s="100" t="s">
        <v>246</v>
      </c>
      <c r="C15" s="93">
        <v>7735</v>
      </c>
      <c r="D15" s="93">
        <v>7735</v>
      </c>
      <c r="E15" s="93">
        <v>5600</v>
      </c>
      <c r="F15" s="93">
        <v>975</v>
      </c>
      <c r="G15" s="93">
        <v>975</v>
      </c>
      <c r="H15" s="93">
        <v>621</v>
      </c>
      <c r="I15" s="93">
        <v>720</v>
      </c>
      <c r="J15" s="93">
        <v>930</v>
      </c>
      <c r="K15" s="93">
        <v>742</v>
      </c>
      <c r="L15" s="93">
        <f aca="true" t="shared" si="4" ref="L15:L21">C15+F15+I15</f>
        <v>9430</v>
      </c>
      <c r="M15" s="93">
        <f aca="true" t="shared" si="5" ref="M15:M21">D15+G15+J15</f>
        <v>9640</v>
      </c>
      <c r="N15" s="93">
        <f aca="true" t="shared" si="6" ref="N15:N21">E15+H15+K15</f>
        <v>6963</v>
      </c>
    </row>
    <row r="16" spans="1:14" s="94" customFormat="1" ht="12.75">
      <c r="A16" s="100" t="s">
        <v>247</v>
      </c>
      <c r="B16" s="100" t="s">
        <v>248</v>
      </c>
      <c r="C16" s="93">
        <v>13200</v>
      </c>
      <c r="D16" s="93">
        <v>13200</v>
      </c>
      <c r="E16" s="93">
        <v>7235</v>
      </c>
      <c r="F16" s="93">
        <v>7500</v>
      </c>
      <c r="G16" s="93">
        <v>7200</v>
      </c>
      <c r="H16" s="93">
        <v>5265</v>
      </c>
      <c r="I16" s="93">
        <v>8959</v>
      </c>
      <c r="J16" s="93">
        <v>8749</v>
      </c>
      <c r="K16" s="93">
        <v>5841</v>
      </c>
      <c r="L16" s="93">
        <f t="shared" si="4"/>
        <v>29659</v>
      </c>
      <c r="M16" s="93">
        <f t="shared" si="5"/>
        <v>29149</v>
      </c>
      <c r="N16" s="93">
        <f t="shared" si="6"/>
        <v>18341</v>
      </c>
    </row>
    <row r="17" spans="1:14" ht="12.75">
      <c r="A17" s="100" t="s">
        <v>249</v>
      </c>
      <c r="B17" s="100" t="s">
        <v>250</v>
      </c>
      <c r="C17" s="92">
        <v>150</v>
      </c>
      <c r="D17" s="92">
        <v>550</v>
      </c>
      <c r="E17" s="92">
        <v>500</v>
      </c>
      <c r="F17" s="92"/>
      <c r="G17" s="92"/>
      <c r="H17" s="92"/>
      <c r="I17" s="92"/>
      <c r="J17" s="92"/>
      <c r="K17" s="92"/>
      <c r="L17" s="93">
        <f t="shared" si="4"/>
        <v>150</v>
      </c>
      <c r="M17" s="93">
        <f t="shared" si="5"/>
        <v>550</v>
      </c>
      <c r="N17" s="93">
        <f t="shared" si="6"/>
        <v>500</v>
      </c>
    </row>
    <row r="18" spans="1:14" s="94" customFormat="1" ht="12.75">
      <c r="A18" s="100" t="s">
        <v>251</v>
      </c>
      <c r="B18" s="100" t="s">
        <v>252</v>
      </c>
      <c r="C18" s="93">
        <v>9800</v>
      </c>
      <c r="D18" s="93">
        <v>9100</v>
      </c>
      <c r="E18" s="93">
        <v>7286</v>
      </c>
      <c r="F18" s="93">
        <v>50</v>
      </c>
      <c r="G18" s="93">
        <v>60</v>
      </c>
      <c r="H18" s="93">
        <v>49</v>
      </c>
      <c r="I18" s="93">
        <v>100</v>
      </c>
      <c r="J18" s="93">
        <v>50</v>
      </c>
      <c r="K18" s="93">
        <v>7</v>
      </c>
      <c r="L18" s="93">
        <f t="shared" si="4"/>
        <v>9950</v>
      </c>
      <c r="M18" s="93">
        <f t="shared" si="5"/>
        <v>9210</v>
      </c>
      <c r="N18" s="93">
        <f t="shared" si="6"/>
        <v>7342</v>
      </c>
    </row>
    <row r="19" spans="1:14" ht="12.75">
      <c r="A19" s="100" t="s">
        <v>253</v>
      </c>
      <c r="B19" s="100" t="s">
        <v>254</v>
      </c>
      <c r="C19" s="93">
        <v>3500</v>
      </c>
      <c r="D19" s="93">
        <v>3500</v>
      </c>
      <c r="E19" s="93">
        <v>2144</v>
      </c>
      <c r="F19" s="93"/>
      <c r="G19" s="93"/>
      <c r="H19" s="93"/>
      <c r="I19" s="93"/>
      <c r="J19" s="93"/>
      <c r="K19" s="93"/>
      <c r="L19" s="93">
        <f t="shared" si="4"/>
        <v>3500</v>
      </c>
      <c r="M19" s="93">
        <f t="shared" si="5"/>
        <v>3500</v>
      </c>
      <c r="N19" s="93">
        <f t="shared" si="6"/>
        <v>2144</v>
      </c>
    </row>
    <row r="20" spans="1:14" ht="12.75">
      <c r="A20" s="100" t="s">
        <v>255</v>
      </c>
      <c r="B20" s="100" t="s">
        <v>256</v>
      </c>
      <c r="C20" s="93">
        <v>1650</v>
      </c>
      <c r="D20" s="93">
        <v>4988</v>
      </c>
      <c r="E20" s="93">
        <v>3650</v>
      </c>
      <c r="F20" s="93"/>
      <c r="G20" s="93"/>
      <c r="H20" s="93"/>
      <c r="I20" s="93"/>
      <c r="J20" s="93"/>
      <c r="K20" s="93"/>
      <c r="L20" s="93">
        <f t="shared" si="4"/>
        <v>1650</v>
      </c>
      <c r="M20" s="93">
        <f t="shared" si="5"/>
        <v>4988</v>
      </c>
      <c r="N20" s="93">
        <f t="shared" si="6"/>
        <v>3650</v>
      </c>
    </row>
    <row r="21" spans="1:14" ht="12.75">
      <c r="A21" s="100" t="s">
        <v>257</v>
      </c>
      <c r="B21" s="100" t="s">
        <v>258</v>
      </c>
      <c r="C21" s="93">
        <v>8640</v>
      </c>
      <c r="D21" s="93">
        <v>6890</v>
      </c>
      <c r="E21" s="93">
        <v>4643</v>
      </c>
      <c r="F21" s="93">
        <v>180</v>
      </c>
      <c r="G21" s="93">
        <v>180</v>
      </c>
      <c r="H21" s="93">
        <v>100</v>
      </c>
      <c r="I21" s="93">
        <v>160</v>
      </c>
      <c r="J21" s="93">
        <v>210</v>
      </c>
      <c r="K21" s="93">
        <v>173</v>
      </c>
      <c r="L21" s="93">
        <f t="shared" si="4"/>
        <v>8980</v>
      </c>
      <c r="M21" s="93">
        <f t="shared" si="5"/>
        <v>7280</v>
      </c>
      <c r="N21" s="93">
        <f t="shared" si="6"/>
        <v>4916</v>
      </c>
    </row>
    <row r="22" spans="1:14" ht="12.75">
      <c r="A22" s="97" t="s">
        <v>259</v>
      </c>
      <c r="B22" s="97" t="s">
        <v>260</v>
      </c>
      <c r="C22" s="95">
        <f>SUM(C15:C21)</f>
        <v>44675</v>
      </c>
      <c r="D22" s="95">
        <f aca="true" t="shared" si="7" ref="D22:N22">SUM(D15:D21)</f>
        <v>45963</v>
      </c>
      <c r="E22" s="95">
        <f t="shared" si="7"/>
        <v>31058</v>
      </c>
      <c r="F22" s="95">
        <f t="shared" si="7"/>
        <v>8705</v>
      </c>
      <c r="G22" s="95">
        <f t="shared" si="7"/>
        <v>8415</v>
      </c>
      <c r="H22" s="95">
        <f t="shared" si="7"/>
        <v>6035</v>
      </c>
      <c r="I22" s="95">
        <f t="shared" si="7"/>
        <v>9939</v>
      </c>
      <c r="J22" s="95">
        <f t="shared" si="7"/>
        <v>9939</v>
      </c>
      <c r="K22" s="95">
        <f t="shared" si="7"/>
        <v>6763</v>
      </c>
      <c r="L22" s="95">
        <f t="shared" si="7"/>
        <v>63319</v>
      </c>
      <c r="M22" s="95">
        <f t="shared" si="7"/>
        <v>64317</v>
      </c>
      <c r="N22" s="95">
        <f t="shared" si="7"/>
        <v>43856</v>
      </c>
    </row>
    <row r="23" spans="1:14" ht="12.75">
      <c r="A23" s="100" t="s">
        <v>261</v>
      </c>
      <c r="B23" s="100" t="s">
        <v>262</v>
      </c>
      <c r="C23" s="93">
        <v>30</v>
      </c>
      <c r="D23" s="93">
        <v>30</v>
      </c>
      <c r="E23" s="93">
        <v>21</v>
      </c>
      <c r="F23" s="93">
        <v>10</v>
      </c>
      <c r="G23" s="93">
        <v>10</v>
      </c>
      <c r="H23" s="93"/>
      <c r="I23" s="93">
        <v>20</v>
      </c>
      <c r="J23" s="93">
        <v>20</v>
      </c>
      <c r="K23" s="93">
        <v>1</v>
      </c>
      <c r="L23" s="93">
        <f aca="true" t="shared" si="8" ref="L23:N24">C23+F23+I23</f>
        <v>60</v>
      </c>
      <c r="M23" s="93">
        <f t="shared" si="8"/>
        <v>60</v>
      </c>
      <c r="N23" s="93">
        <f t="shared" si="8"/>
        <v>22</v>
      </c>
    </row>
    <row r="24" spans="1:14" ht="12.75">
      <c r="A24" s="100" t="s">
        <v>263</v>
      </c>
      <c r="B24" s="100" t="s">
        <v>264</v>
      </c>
      <c r="C24" s="93"/>
      <c r="D24" s="93"/>
      <c r="E24" s="93"/>
      <c r="F24" s="93"/>
      <c r="G24" s="93"/>
      <c r="H24" s="93"/>
      <c r="I24" s="93"/>
      <c r="J24" s="93"/>
      <c r="K24" s="93"/>
      <c r="L24" s="93">
        <f t="shared" si="8"/>
        <v>0</v>
      </c>
      <c r="M24" s="93">
        <f t="shared" si="8"/>
        <v>0</v>
      </c>
      <c r="N24" s="93">
        <f t="shared" si="8"/>
        <v>0</v>
      </c>
    </row>
    <row r="25" spans="1:14" ht="12.75">
      <c r="A25" s="97" t="s">
        <v>265</v>
      </c>
      <c r="B25" s="97" t="s">
        <v>317</v>
      </c>
      <c r="C25" s="95">
        <f>SUM(C23:C24)</f>
        <v>30</v>
      </c>
      <c r="D25" s="95">
        <f aca="true" t="shared" si="9" ref="D25:N25">SUM(D23:D24)</f>
        <v>30</v>
      </c>
      <c r="E25" s="95">
        <f t="shared" si="9"/>
        <v>21</v>
      </c>
      <c r="F25" s="95">
        <f t="shared" si="9"/>
        <v>10</v>
      </c>
      <c r="G25" s="95">
        <f t="shared" si="9"/>
        <v>10</v>
      </c>
      <c r="H25" s="95">
        <f t="shared" si="9"/>
        <v>0</v>
      </c>
      <c r="I25" s="95">
        <f t="shared" si="9"/>
        <v>20</v>
      </c>
      <c r="J25" s="95">
        <f t="shared" si="9"/>
        <v>20</v>
      </c>
      <c r="K25" s="95">
        <f t="shared" si="9"/>
        <v>1</v>
      </c>
      <c r="L25" s="95">
        <f t="shared" si="9"/>
        <v>60</v>
      </c>
      <c r="M25" s="95">
        <f t="shared" si="9"/>
        <v>60</v>
      </c>
      <c r="N25" s="95">
        <f t="shared" si="9"/>
        <v>22</v>
      </c>
    </row>
    <row r="26" spans="1:14" ht="12.75">
      <c r="A26" s="100" t="s">
        <v>266</v>
      </c>
      <c r="B26" s="100" t="s">
        <v>267</v>
      </c>
      <c r="C26" s="93">
        <v>10872</v>
      </c>
      <c r="D26" s="93">
        <v>10998</v>
      </c>
      <c r="E26" s="93">
        <v>7665</v>
      </c>
      <c r="F26" s="93">
        <v>2040</v>
      </c>
      <c r="G26" s="93">
        <v>2340</v>
      </c>
      <c r="H26" s="93">
        <v>1667</v>
      </c>
      <c r="I26" s="93">
        <v>2863</v>
      </c>
      <c r="J26" s="93">
        <v>2863</v>
      </c>
      <c r="K26" s="93">
        <v>1910</v>
      </c>
      <c r="L26" s="93">
        <f aca="true" t="shared" si="10" ref="L26:N29">C26+F26+I26</f>
        <v>15775</v>
      </c>
      <c r="M26" s="93">
        <f t="shared" si="10"/>
        <v>16201</v>
      </c>
      <c r="N26" s="93">
        <f t="shared" si="10"/>
        <v>11242</v>
      </c>
    </row>
    <row r="27" spans="1:14" ht="12.75">
      <c r="A27" s="100" t="s">
        <v>268</v>
      </c>
      <c r="B27" s="100" t="s">
        <v>269</v>
      </c>
      <c r="C27" s="93">
        <v>0</v>
      </c>
      <c r="D27" s="93">
        <v>600</v>
      </c>
      <c r="E27" s="93">
        <v>367</v>
      </c>
      <c r="F27" s="93"/>
      <c r="G27" s="93"/>
      <c r="H27" s="93"/>
      <c r="I27" s="93"/>
      <c r="J27" s="93"/>
      <c r="K27" s="93"/>
      <c r="L27" s="93">
        <f t="shared" si="10"/>
        <v>0</v>
      </c>
      <c r="M27" s="93">
        <f t="shared" si="10"/>
        <v>600</v>
      </c>
      <c r="N27" s="93">
        <f t="shared" si="10"/>
        <v>367</v>
      </c>
    </row>
    <row r="28" spans="1:14" ht="12.75">
      <c r="A28" s="100" t="s">
        <v>270</v>
      </c>
      <c r="B28" s="100" t="s">
        <v>271</v>
      </c>
      <c r="C28" s="93">
        <v>0</v>
      </c>
      <c r="D28" s="93"/>
      <c r="E28" s="93"/>
      <c r="F28" s="93"/>
      <c r="G28" s="93"/>
      <c r="H28" s="93"/>
      <c r="I28" s="93"/>
      <c r="J28" s="93"/>
      <c r="K28" s="93"/>
      <c r="L28" s="93">
        <f t="shared" si="10"/>
        <v>0</v>
      </c>
      <c r="M28" s="93">
        <f t="shared" si="10"/>
        <v>0</v>
      </c>
      <c r="N28" s="93">
        <f t="shared" si="10"/>
        <v>0</v>
      </c>
    </row>
    <row r="29" spans="1:14" ht="12.75">
      <c r="A29" s="100" t="s">
        <v>272</v>
      </c>
      <c r="B29" s="100" t="s">
        <v>273</v>
      </c>
      <c r="C29" s="93">
        <v>1200</v>
      </c>
      <c r="D29" s="93">
        <v>750</v>
      </c>
      <c r="E29" s="93">
        <v>718</v>
      </c>
      <c r="F29" s="93">
        <v>15</v>
      </c>
      <c r="G29" s="93">
        <v>15</v>
      </c>
      <c r="H29" s="93">
        <v>4</v>
      </c>
      <c r="I29" s="93">
        <v>10</v>
      </c>
      <c r="J29" s="93">
        <v>10</v>
      </c>
      <c r="K29" s="93">
        <v>1</v>
      </c>
      <c r="L29" s="93">
        <f t="shared" si="10"/>
        <v>1225</v>
      </c>
      <c r="M29" s="93">
        <f t="shared" si="10"/>
        <v>775</v>
      </c>
      <c r="N29" s="93">
        <f t="shared" si="10"/>
        <v>723</v>
      </c>
    </row>
    <row r="30" spans="1:14" ht="12.75">
      <c r="A30" s="97" t="s">
        <v>274</v>
      </c>
      <c r="B30" s="97" t="s">
        <v>316</v>
      </c>
      <c r="C30" s="95">
        <f>SUM(C26:C29)</f>
        <v>12072</v>
      </c>
      <c r="D30" s="95">
        <f aca="true" t="shared" si="11" ref="D30:N30">SUM(D26:D29)</f>
        <v>12348</v>
      </c>
      <c r="E30" s="95">
        <f t="shared" si="11"/>
        <v>8750</v>
      </c>
      <c r="F30" s="95">
        <f t="shared" si="11"/>
        <v>2055</v>
      </c>
      <c r="G30" s="95">
        <f t="shared" si="11"/>
        <v>2355</v>
      </c>
      <c r="H30" s="95">
        <f t="shared" si="11"/>
        <v>1671</v>
      </c>
      <c r="I30" s="95">
        <f t="shared" si="11"/>
        <v>2873</v>
      </c>
      <c r="J30" s="95">
        <f t="shared" si="11"/>
        <v>2873</v>
      </c>
      <c r="K30" s="95">
        <f t="shared" si="11"/>
        <v>1911</v>
      </c>
      <c r="L30" s="95">
        <f t="shared" si="11"/>
        <v>17000</v>
      </c>
      <c r="M30" s="95">
        <f t="shared" si="11"/>
        <v>17576</v>
      </c>
      <c r="N30" s="95">
        <f t="shared" si="11"/>
        <v>12332</v>
      </c>
    </row>
    <row r="31" spans="1:14" ht="12.75">
      <c r="A31" s="97" t="s">
        <v>183</v>
      </c>
      <c r="B31" s="97" t="s">
        <v>275</v>
      </c>
      <c r="C31" s="95">
        <f>C30+C25+C22+C14+C11</f>
        <v>60444</v>
      </c>
      <c r="D31" s="95">
        <f aca="true" t="shared" si="12" ref="D31:N31">D30+D25+D22+D14+D11</f>
        <v>62769</v>
      </c>
      <c r="E31" s="95">
        <f>E30+E25+E22+E14+E11</f>
        <v>43369</v>
      </c>
      <c r="F31" s="95">
        <f t="shared" si="12"/>
        <v>11160</v>
      </c>
      <c r="G31" s="95">
        <f t="shared" si="12"/>
        <v>11160</v>
      </c>
      <c r="H31" s="95">
        <f t="shared" si="12"/>
        <v>7981</v>
      </c>
      <c r="I31" s="95">
        <f t="shared" si="12"/>
        <v>13468</v>
      </c>
      <c r="J31" s="95">
        <f t="shared" si="12"/>
        <v>13468</v>
      </c>
      <c r="K31" s="95">
        <f t="shared" si="12"/>
        <v>9153</v>
      </c>
      <c r="L31" s="95">
        <f t="shared" si="12"/>
        <v>85072</v>
      </c>
      <c r="M31" s="95">
        <f t="shared" si="12"/>
        <v>87397</v>
      </c>
      <c r="N31" s="95">
        <f t="shared" si="12"/>
        <v>60503</v>
      </c>
    </row>
  </sheetData>
  <sheetProtection/>
  <mergeCells count="7">
    <mergeCell ref="C6:E6"/>
    <mergeCell ref="F6:H6"/>
    <mergeCell ref="I6:K6"/>
    <mergeCell ref="L6:N6"/>
    <mergeCell ref="A3:N3"/>
    <mergeCell ref="H1:N1"/>
    <mergeCell ref="M5:N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Madocsa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ROZSIKA</cp:lastModifiedBy>
  <cp:lastPrinted>2018-12-04T12:19:01Z</cp:lastPrinted>
  <dcterms:created xsi:type="dcterms:W3CDTF">2014-02-03T08:30:34Z</dcterms:created>
  <dcterms:modified xsi:type="dcterms:W3CDTF">2018-12-04T12:20:28Z</dcterms:modified>
  <cp:category/>
  <cp:version/>
  <cp:contentType/>
  <cp:contentStatus/>
</cp:coreProperties>
</file>